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4A3031F7-7499-4CDC-9659-CF78ECBCF7D0}" xr6:coauthVersionLast="47" xr6:coauthVersionMax="47" xr10:uidLastSave="{00000000-0000-0000-0000-000000000000}"/>
  <bookViews>
    <workbookView xWindow="29730" yWindow="1080" windowWidth="14400" windowHeight="8175" xr2:uid="{00000000-000D-0000-FFFF-FFFF00000000}"/>
  </bookViews>
  <sheets>
    <sheet name="R&amp;M" sheetId="1" r:id="rId1"/>
  </sheets>
  <definedNames>
    <definedName name="_xlnm.Print_Area" localSheetId="0">'R&amp;M'!$A$1:$W$358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37" i="1" l="1"/>
  <c r="V337" i="1"/>
  <c r="U337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W336" i="1"/>
  <c r="V336" i="1"/>
  <c r="U336" i="1"/>
  <c r="T336" i="1"/>
  <c r="S336" i="1"/>
  <c r="R336" i="1"/>
  <c r="Q336" i="1"/>
  <c r="P336" i="1"/>
  <c r="O336" i="1"/>
  <c r="N336" i="1"/>
  <c r="M336" i="1"/>
  <c r="L336" i="1"/>
  <c r="K336" i="1"/>
  <c r="J336" i="1"/>
  <c r="I336" i="1"/>
  <c r="H336" i="1"/>
  <c r="F336" i="1"/>
  <c r="E336" i="1"/>
  <c r="G336" i="1" s="1"/>
  <c r="D336" i="1"/>
  <c r="W335" i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F335" i="1"/>
  <c r="E335" i="1"/>
  <c r="G335" i="1" s="1"/>
  <c r="D335" i="1"/>
  <c r="G334" i="1"/>
  <c r="G333" i="1"/>
  <c r="G332" i="1"/>
  <c r="G331" i="1"/>
  <c r="W330" i="1"/>
  <c r="V330" i="1"/>
  <c r="U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F330" i="1"/>
  <c r="E330" i="1"/>
  <c r="G330" i="1" s="1"/>
  <c r="D330" i="1"/>
  <c r="G329" i="1"/>
  <c r="G328" i="1"/>
  <c r="G327" i="1"/>
  <c r="G326" i="1"/>
  <c r="G325" i="1"/>
  <c r="G324" i="1"/>
  <c r="G323" i="1"/>
  <c r="G322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F321" i="1"/>
  <c r="E321" i="1"/>
  <c r="D321" i="1"/>
  <c r="G320" i="1"/>
  <c r="G319" i="1"/>
  <c r="G318" i="1"/>
  <c r="G317" i="1"/>
  <c r="G316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F315" i="1"/>
  <c r="E315" i="1"/>
  <c r="G315" i="1" s="1"/>
  <c r="D315" i="1"/>
  <c r="G314" i="1"/>
  <c r="G313" i="1"/>
  <c r="G312" i="1"/>
  <c r="G311" i="1"/>
  <c r="G310" i="1"/>
  <c r="G309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F308" i="1"/>
  <c r="E308" i="1"/>
  <c r="G308" i="1" s="1"/>
  <c r="D308" i="1"/>
  <c r="G307" i="1"/>
  <c r="G306" i="1"/>
  <c r="G305" i="1"/>
  <c r="G304" i="1"/>
  <c r="G303" i="1"/>
  <c r="G302" i="1"/>
  <c r="W301" i="1"/>
  <c r="V30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F301" i="1"/>
  <c r="E301" i="1"/>
  <c r="G301" i="1" s="1"/>
  <c r="D301" i="1"/>
  <c r="G300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F297" i="1"/>
  <c r="E297" i="1"/>
  <c r="G297" i="1" s="1"/>
  <c r="D297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F296" i="1"/>
  <c r="E296" i="1"/>
  <c r="G296" i="1" s="1"/>
  <c r="D296" i="1"/>
  <c r="G295" i="1"/>
  <c r="G294" i="1"/>
  <c r="G293" i="1"/>
  <c r="G292" i="1"/>
  <c r="G291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F290" i="1"/>
  <c r="E290" i="1"/>
  <c r="G290" i="1" s="1"/>
  <c r="D290" i="1"/>
  <c r="G289" i="1"/>
  <c r="G288" i="1"/>
  <c r="G287" i="1"/>
  <c r="G286" i="1"/>
  <c r="G285" i="1"/>
  <c r="G284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G282" i="1"/>
  <c r="G281" i="1"/>
  <c r="G280" i="1"/>
  <c r="G279" i="1"/>
  <c r="G278" i="1"/>
  <c r="G277" i="1"/>
  <c r="G276" i="1"/>
  <c r="G275" i="1"/>
  <c r="G274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F273" i="1"/>
  <c r="G273" i="1" s="1"/>
  <c r="E273" i="1"/>
  <c r="D273" i="1"/>
  <c r="G272" i="1"/>
  <c r="G271" i="1"/>
  <c r="G270" i="1"/>
  <c r="G269" i="1"/>
  <c r="G268" i="1"/>
  <c r="G267" i="1"/>
  <c r="G266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F265" i="1"/>
  <c r="E265" i="1"/>
  <c r="D265" i="1"/>
  <c r="G264" i="1"/>
  <c r="G263" i="1"/>
  <c r="G262" i="1"/>
  <c r="G261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F258" i="1"/>
  <c r="E258" i="1"/>
  <c r="D258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F257" i="1"/>
  <c r="G257" i="1" s="1"/>
  <c r="E257" i="1"/>
  <c r="D257" i="1"/>
  <c r="G256" i="1"/>
  <c r="G255" i="1"/>
  <c r="G254" i="1"/>
  <c r="G253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F252" i="1"/>
  <c r="E252" i="1"/>
  <c r="G252" i="1" s="1"/>
  <c r="D252" i="1"/>
  <c r="G251" i="1"/>
  <c r="G250" i="1"/>
  <c r="G249" i="1"/>
  <c r="G248" i="1"/>
  <c r="G247" i="1"/>
  <c r="G246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F245" i="1"/>
  <c r="E245" i="1"/>
  <c r="G245" i="1" s="1"/>
  <c r="D245" i="1"/>
  <c r="G244" i="1"/>
  <c r="G243" i="1"/>
  <c r="G242" i="1"/>
  <c r="G241" i="1"/>
  <c r="G240" i="1"/>
  <c r="G239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F238" i="1"/>
  <c r="E238" i="1"/>
  <c r="D238" i="1"/>
  <c r="G237" i="1"/>
  <c r="G236" i="1"/>
  <c r="G235" i="1"/>
  <c r="G234" i="1"/>
  <c r="G233" i="1"/>
  <c r="G232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F229" i="1"/>
  <c r="E229" i="1"/>
  <c r="D229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F228" i="1"/>
  <c r="E228" i="1"/>
  <c r="G228" i="1" s="1"/>
  <c r="D228" i="1"/>
  <c r="G227" i="1"/>
  <c r="G226" i="1"/>
  <c r="G225" i="1"/>
  <c r="G224" i="1"/>
  <c r="G223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F222" i="1"/>
  <c r="E222" i="1"/>
  <c r="G222" i="1" s="1"/>
  <c r="D222" i="1"/>
  <c r="G221" i="1"/>
  <c r="G220" i="1"/>
  <c r="G219" i="1"/>
  <c r="G218" i="1"/>
  <c r="G217" i="1"/>
  <c r="G216" i="1"/>
  <c r="G215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F214" i="1"/>
  <c r="E214" i="1"/>
  <c r="G214" i="1" s="1"/>
  <c r="D214" i="1"/>
  <c r="G213" i="1"/>
  <c r="G212" i="1"/>
  <c r="G211" i="1"/>
  <c r="G210" i="1"/>
  <c r="G209" i="1"/>
  <c r="G208" i="1"/>
  <c r="G207" i="1"/>
  <c r="G206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F203" i="1"/>
  <c r="E203" i="1"/>
  <c r="D203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F202" i="1"/>
  <c r="E202" i="1"/>
  <c r="G202" i="1" s="1"/>
  <c r="D202" i="1"/>
  <c r="G201" i="1"/>
  <c r="G200" i="1"/>
  <c r="G199" i="1"/>
  <c r="G198" i="1"/>
  <c r="G197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F196" i="1"/>
  <c r="G196" i="1" s="1"/>
  <c r="E196" i="1"/>
  <c r="D196" i="1"/>
  <c r="G195" i="1"/>
  <c r="G194" i="1"/>
  <c r="G193" i="1"/>
  <c r="G192" i="1"/>
  <c r="G191" i="1"/>
  <c r="G190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F189" i="1"/>
  <c r="G189" i="1" s="1"/>
  <c r="E189" i="1"/>
  <c r="D189" i="1"/>
  <c r="G188" i="1"/>
  <c r="G187" i="1"/>
  <c r="G186" i="1"/>
  <c r="G185" i="1"/>
  <c r="G184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F183" i="1"/>
  <c r="E183" i="1"/>
  <c r="G183" i="1" s="1"/>
  <c r="D183" i="1"/>
  <c r="G182" i="1"/>
  <c r="G181" i="1"/>
  <c r="G180" i="1"/>
  <c r="G179" i="1"/>
  <c r="G178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F177" i="1"/>
  <c r="E177" i="1"/>
  <c r="G177" i="1" s="1"/>
  <c r="D177" i="1"/>
  <c r="G176" i="1"/>
  <c r="G175" i="1"/>
  <c r="G174" i="1"/>
  <c r="G173" i="1"/>
  <c r="G172" i="1"/>
  <c r="G171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F168" i="1"/>
  <c r="E168" i="1"/>
  <c r="G168" i="1" s="1"/>
  <c r="D168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F167" i="1"/>
  <c r="E167" i="1"/>
  <c r="G167" i="1" s="1"/>
  <c r="D167" i="1"/>
  <c r="G166" i="1"/>
  <c r="G165" i="1"/>
  <c r="G164" i="1"/>
  <c r="G163" i="1"/>
  <c r="G162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F161" i="1"/>
  <c r="E161" i="1"/>
  <c r="G161" i="1" s="1"/>
  <c r="D161" i="1"/>
  <c r="G160" i="1"/>
  <c r="G159" i="1"/>
  <c r="G158" i="1"/>
  <c r="G157" i="1"/>
  <c r="G156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F155" i="1"/>
  <c r="E155" i="1"/>
  <c r="G155" i="1" s="1"/>
  <c r="D155" i="1"/>
  <c r="G154" i="1"/>
  <c r="G153" i="1"/>
  <c r="G152" i="1"/>
  <c r="G151" i="1"/>
  <c r="G150" i="1"/>
  <c r="G149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F148" i="1"/>
  <c r="E148" i="1"/>
  <c r="G148" i="1" s="1"/>
  <c r="D148" i="1"/>
  <c r="G147" i="1"/>
  <c r="G146" i="1"/>
  <c r="G145" i="1"/>
  <c r="G144" i="1"/>
  <c r="G143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F142" i="1"/>
  <c r="E142" i="1"/>
  <c r="G142" i="1" s="1"/>
  <c r="D142" i="1"/>
  <c r="G141" i="1"/>
  <c r="G140" i="1"/>
  <c r="G139" i="1"/>
  <c r="G138" i="1"/>
  <c r="G137" i="1"/>
  <c r="G136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G134" i="1"/>
  <c r="G133" i="1"/>
  <c r="G132" i="1"/>
  <c r="G131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F130" i="1"/>
  <c r="G130" i="1" s="1"/>
  <c r="E130" i="1"/>
  <c r="D130" i="1"/>
  <c r="G129" i="1"/>
  <c r="G128" i="1"/>
  <c r="G127" i="1"/>
  <c r="G126" i="1"/>
  <c r="G125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F124" i="1"/>
  <c r="E124" i="1"/>
  <c r="G124" i="1" s="1"/>
  <c r="D124" i="1"/>
  <c r="G123" i="1"/>
  <c r="G122" i="1"/>
  <c r="G121" i="1"/>
  <c r="G120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F119" i="1"/>
  <c r="E119" i="1"/>
  <c r="D119" i="1"/>
  <c r="G118" i="1"/>
  <c r="G117" i="1"/>
  <c r="G116" i="1"/>
  <c r="G115" i="1"/>
  <c r="G114" i="1"/>
  <c r="G113" i="1"/>
  <c r="G112" i="1"/>
  <c r="G111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F110" i="1"/>
  <c r="E110" i="1"/>
  <c r="G110" i="1" s="1"/>
  <c r="D110" i="1"/>
  <c r="G109" i="1"/>
  <c r="G108" i="1"/>
  <c r="G107" i="1"/>
  <c r="G106" i="1"/>
  <c r="G105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F104" i="1"/>
  <c r="E104" i="1"/>
  <c r="G104" i="1" s="1"/>
  <c r="D104" i="1"/>
  <c r="G103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F100" i="1"/>
  <c r="E100" i="1"/>
  <c r="G100" i="1" s="1"/>
  <c r="D100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F99" i="1"/>
  <c r="E99" i="1"/>
  <c r="G99" i="1" s="1"/>
  <c r="D99" i="1"/>
  <c r="G98" i="1"/>
  <c r="G97" i="1"/>
  <c r="G96" i="1"/>
  <c r="G95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F94" i="1"/>
  <c r="E94" i="1"/>
  <c r="G94" i="1" s="1"/>
  <c r="D94" i="1"/>
  <c r="G93" i="1"/>
  <c r="G92" i="1"/>
  <c r="G91" i="1"/>
  <c r="G90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G88" i="1"/>
  <c r="G87" i="1"/>
  <c r="G86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F83" i="1"/>
  <c r="E83" i="1"/>
  <c r="G83" i="1" s="1"/>
  <c r="D83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F82" i="1"/>
  <c r="E82" i="1"/>
  <c r="G82" i="1" s="1"/>
  <c r="D82" i="1"/>
  <c r="G81" i="1"/>
  <c r="G80" i="1"/>
  <c r="G79" i="1"/>
  <c r="G78" i="1"/>
  <c r="G77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F76" i="1"/>
  <c r="E76" i="1"/>
  <c r="D76" i="1"/>
  <c r="G75" i="1"/>
  <c r="G74" i="1"/>
  <c r="G73" i="1"/>
  <c r="G72" i="1"/>
  <c r="G71" i="1"/>
  <c r="G70" i="1"/>
  <c r="G69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F68" i="1"/>
  <c r="E68" i="1"/>
  <c r="G68" i="1" s="1"/>
  <c r="D68" i="1"/>
  <c r="G67" i="1"/>
  <c r="G66" i="1"/>
  <c r="G65" i="1"/>
  <c r="G64" i="1"/>
  <c r="G63" i="1"/>
  <c r="G62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F61" i="1"/>
  <c r="E61" i="1"/>
  <c r="G61" i="1" s="1"/>
  <c r="D61" i="1"/>
  <c r="G60" i="1"/>
  <c r="G59" i="1"/>
  <c r="G58" i="1"/>
  <c r="G57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F56" i="1"/>
  <c r="E56" i="1"/>
  <c r="D56" i="1"/>
  <c r="G55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F52" i="1"/>
  <c r="E52" i="1"/>
  <c r="G52" i="1" s="1"/>
  <c r="D52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F51" i="1"/>
  <c r="E51" i="1"/>
  <c r="G51" i="1" s="1"/>
  <c r="D51" i="1"/>
  <c r="G50" i="1"/>
  <c r="G49" i="1"/>
  <c r="G48" i="1"/>
  <c r="G47" i="1"/>
  <c r="G46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F45" i="1"/>
  <c r="E45" i="1"/>
  <c r="G45" i="1" s="1"/>
  <c r="D45" i="1"/>
  <c r="G44" i="1"/>
  <c r="G43" i="1"/>
  <c r="G42" i="1"/>
  <c r="G41" i="1"/>
  <c r="G40" i="1"/>
  <c r="G39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F38" i="1"/>
  <c r="E38" i="1"/>
  <c r="D38" i="1"/>
  <c r="G37" i="1"/>
  <c r="G36" i="1"/>
  <c r="G35" i="1"/>
  <c r="G34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F33" i="1"/>
  <c r="G33" i="1" s="1"/>
  <c r="E33" i="1"/>
  <c r="D33" i="1"/>
  <c r="G32" i="1"/>
  <c r="G31" i="1"/>
  <c r="G30" i="1"/>
  <c r="G29" i="1"/>
  <c r="G28" i="1"/>
  <c r="G27" i="1"/>
  <c r="G26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F25" i="1"/>
  <c r="E25" i="1"/>
  <c r="G25" i="1" s="1"/>
  <c r="D25" i="1"/>
  <c r="G24" i="1"/>
  <c r="G23" i="1"/>
  <c r="G22" i="1"/>
  <c r="G21" i="1"/>
  <c r="G20" i="1"/>
  <c r="G19" i="1"/>
  <c r="G18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F17" i="1"/>
  <c r="E17" i="1"/>
  <c r="G17" i="1" s="1"/>
  <c r="D17" i="1"/>
  <c r="G16" i="1"/>
  <c r="G15" i="1"/>
  <c r="G14" i="1"/>
  <c r="G13" i="1"/>
  <c r="G12" i="1"/>
  <c r="G11" i="1"/>
  <c r="G10" i="1"/>
  <c r="G9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F8" i="1"/>
  <c r="E8" i="1"/>
  <c r="G8" i="1" s="1"/>
  <c r="D8" i="1"/>
  <c r="G7" i="1"/>
  <c r="G6" i="1"/>
  <c r="G119" i="1" l="1"/>
  <c r="G258" i="1"/>
  <c r="G265" i="1"/>
  <c r="G321" i="1"/>
  <c r="G238" i="1"/>
  <c r="G38" i="1"/>
  <c r="G56" i="1"/>
  <c r="G203" i="1"/>
  <c r="G76" i="1"/>
  <c r="G229" i="1"/>
</calcChain>
</file>

<file path=xl/sharedStrings.xml><?xml version="1.0" encoding="utf-8"?>
<sst xmlns="http://schemas.openxmlformats.org/spreadsheetml/2006/main" count="1001" uniqueCount="607">
  <si>
    <t/>
  </si>
  <si>
    <t>Figures Finalised as at 2026/07/28</t>
  </si>
  <si>
    <t>MONTHLY REPAIRS AND MAINTENANCE EXPENDITURE FOR THE 4th Quarter Ended 30 June 2026 (Preliminary results)</t>
  </si>
  <si>
    <t>R thousands</t>
  </si>
  <si>
    <t>Code</t>
  </si>
  <si>
    <t>Original Budget</t>
  </si>
  <si>
    <t>Adjusted Budget</t>
  </si>
  <si>
    <t>YTD      Actual</t>
  </si>
  <si>
    <t>%</t>
  </si>
  <si>
    <t>Quarter 1 July - Sept Actual</t>
  </si>
  <si>
    <t>Quarter 2 Oct - Dec Actual</t>
  </si>
  <si>
    <t>Quarter 3 Jan - March Actual</t>
  </si>
  <si>
    <t>Quarter 4 April - June Actual</t>
  </si>
  <si>
    <t>EASTERN CAPE</t>
  </si>
  <si>
    <t>A</t>
  </si>
  <si>
    <t>Buffalo City</t>
  </si>
  <si>
    <t>BUF</t>
  </si>
  <si>
    <t>Nelson Mandela Bay</t>
  </si>
  <si>
    <t>NMA</t>
  </si>
  <si>
    <t>Total Metros</t>
  </si>
  <si>
    <t>B</t>
  </si>
  <si>
    <t>Dr Beyers Naude</t>
  </si>
  <si>
    <t>EC101</t>
  </si>
  <si>
    <t>Blue Crane Route</t>
  </si>
  <si>
    <t>EC102</t>
  </si>
  <si>
    <t>Makana</t>
  </si>
  <si>
    <t>EC104</t>
  </si>
  <si>
    <t>Ndlambe</t>
  </si>
  <si>
    <t>EC105</t>
  </si>
  <si>
    <t>Sundays River Valley</t>
  </si>
  <si>
    <t>EC106</t>
  </si>
  <si>
    <t>Kouga</t>
  </si>
  <si>
    <t>EC108</t>
  </si>
  <si>
    <t>Kou-Kamma</t>
  </si>
  <si>
    <t>EC109</t>
  </si>
  <si>
    <t>C</t>
  </si>
  <si>
    <t>Sarah Baartman</t>
  </si>
  <si>
    <t>DC10</t>
  </si>
  <si>
    <t>Total Sarah Baartman</t>
  </si>
  <si>
    <t>Mbhashe</t>
  </si>
  <si>
    <t>EC121</t>
  </si>
  <si>
    <t>Mnquma</t>
  </si>
  <si>
    <t>EC122</t>
  </si>
  <si>
    <t>Great Kei</t>
  </si>
  <si>
    <t>EC123</t>
  </si>
  <si>
    <t>Amahlathi</t>
  </si>
  <si>
    <t>EC124</t>
  </si>
  <si>
    <t>Ngqushwa</t>
  </si>
  <si>
    <t>EC126</t>
  </si>
  <si>
    <t>Raymond Mhlaba</t>
  </si>
  <si>
    <t>EC129</t>
  </si>
  <si>
    <t>Amathole</t>
  </si>
  <si>
    <t>DC12</t>
  </si>
  <si>
    <t>Total Amathole</t>
  </si>
  <si>
    <t>Inxuba Yethemba</t>
  </si>
  <si>
    <t>EC131</t>
  </si>
  <si>
    <t>Vuyisile Mini</t>
  </si>
  <si>
    <t>EC135</t>
  </si>
  <si>
    <t>Emalahleni (EC)</t>
  </si>
  <si>
    <t>EC136</t>
  </si>
  <si>
    <t>Dr. A.B. Xuma</t>
  </si>
  <si>
    <t>EC137</t>
  </si>
  <si>
    <t>Sakhisizwe</t>
  </si>
  <si>
    <t>EC138</t>
  </si>
  <si>
    <t>Enoch Mgijima</t>
  </si>
  <si>
    <t>EC139</t>
  </si>
  <si>
    <t>Chris Hani</t>
  </si>
  <si>
    <t>DC13</t>
  </si>
  <si>
    <t>Total Chris Hani</t>
  </si>
  <si>
    <t>Elundini</t>
  </si>
  <si>
    <t>EC141</t>
  </si>
  <si>
    <t>Senqu</t>
  </si>
  <si>
    <t>EC142</t>
  </si>
  <si>
    <t>Walter Sisulu</t>
  </si>
  <si>
    <t>EC145</t>
  </si>
  <si>
    <t>Joe Gqabi</t>
  </si>
  <si>
    <t>DC14</t>
  </si>
  <si>
    <t>Total Joe Gqabi</t>
  </si>
  <si>
    <t>Ngquza Hills</t>
  </si>
  <si>
    <t>EC153</t>
  </si>
  <si>
    <t>Port St Johns</t>
  </si>
  <si>
    <t>EC154</t>
  </si>
  <si>
    <t>Nyandeni</t>
  </si>
  <si>
    <t>EC155</t>
  </si>
  <si>
    <t>Kumkani Mhlontlo</t>
  </si>
  <si>
    <t>EC156</t>
  </si>
  <si>
    <t>King Sabata Dalindyebo</t>
  </si>
  <si>
    <t>EC157</t>
  </si>
  <si>
    <t>O R Tambo</t>
  </si>
  <si>
    <t>DC15</t>
  </si>
  <si>
    <t>Total O .R. Tambo</t>
  </si>
  <si>
    <t>Matatiele</t>
  </si>
  <si>
    <t>EC441</t>
  </si>
  <si>
    <t>Umzimvubu</t>
  </si>
  <si>
    <t>EC442</t>
  </si>
  <si>
    <t>Winnie Madikizela-Mandela</t>
  </si>
  <si>
    <t>EC443</t>
  </si>
  <si>
    <t>Ntabankulu</t>
  </si>
  <si>
    <t>EC444</t>
  </si>
  <si>
    <t>Alfred Nzo</t>
  </si>
  <si>
    <t>DC44</t>
  </si>
  <si>
    <t>Total Alfred Nzo</t>
  </si>
  <si>
    <t>Total Eastern Cape</t>
  </si>
  <si>
    <t>FREE STATE</t>
  </si>
  <si>
    <t>Mangaung</t>
  </si>
  <si>
    <t>MAN</t>
  </si>
  <si>
    <t>Letsemeng</t>
  </si>
  <si>
    <t>FS161</t>
  </si>
  <si>
    <t>Kopanong</t>
  </si>
  <si>
    <t>FS162</t>
  </si>
  <si>
    <t>Mohokare</t>
  </si>
  <si>
    <t>FS163</t>
  </si>
  <si>
    <t>Xhariep</t>
  </si>
  <si>
    <t>DC16</t>
  </si>
  <si>
    <t>Total Xhariep</t>
  </si>
  <si>
    <t>Masilonyana</t>
  </si>
  <si>
    <t>FS181</t>
  </si>
  <si>
    <t>Tokologo</t>
  </si>
  <si>
    <t>FS182</t>
  </si>
  <si>
    <t>Tswelopele</t>
  </si>
  <si>
    <t>FS183</t>
  </si>
  <si>
    <t>Matjhabeng</t>
  </si>
  <si>
    <t>FS184</t>
  </si>
  <si>
    <t>Nala</t>
  </si>
  <si>
    <t>FS185</t>
  </si>
  <si>
    <t>Lejweleputswa</t>
  </si>
  <si>
    <t>DC18</t>
  </si>
  <si>
    <t>Total Lejweleputswa</t>
  </si>
  <si>
    <t>Setsoto</t>
  </si>
  <si>
    <t>FS191</t>
  </si>
  <si>
    <t>Dihlabeng</t>
  </si>
  <si>
    <t>FS192</t>
  </si>
  <si>
    <t>Nketoana</t>
  </si>
  <si>
    <t>FS193</t>
  </si>
  <si>
    <t>Maluti-a-Phofung</t>
  </si>
  <si>
    <t>FS194</t>
  </si>
  <si>
    <t>Phumelela</t>
  </si>
  <si>
    <t>FS195</t>
  </si>
  <si>
    <t>Mantsopa</t>
  </si>
  <si>
    <t>FS196</t>
  </si>
  <si>
    <t>Thabo Mofutsanyana</t>
  </si>
  <si>
    <t>DC19</t>
  </si>
  <si>
    <t>Total Thabo Mofutsanyana</t>
  </si>
  <si>
    <t>Moqhaka</t>
  </si>
  <si>
    <t>FS201</t>
  </si>
  <si>
    <t>Ngwathe</t>
  </si>
  <si>
    <t>FS203</t>
  </si>
  <si>
    <t>Metsimaholo</t>
  </si>
  <si>
    <t>FS204</t>
  </si>
  <si>
    <t>Mafube</t>
  </si>
  <si>
    <t>FS205</t>
  </si>
  <si>
    <t>Fezile Dabi</t>
  </si>
  <si>
    <t>DC20</t>
  </si>
  <si>
    <t>Total Fezile Dabi</t>
  </si>
  <si>
    <t>Total Free State</t>
  </si>
  <si>
    <t>GAUTENG</t>
  </si>
  <si>
    <t>City of Ekurhuleni</t>
  </si>
  <si>
    <t>EKU</t>
  </si>
  <si>
    <t>City of Johannesburg</t>
  </si>
  <si>
    <t>JHB</t>
  </si>
  <si>
    <t>City of Tshwane</t>
  </si>
  <si>
    <t>TSH</t>
  </si>
  <si>
    <t>Emfuleni</t>
  </si>
  <si>
    <t>GT421</t>
  </si>
  <si>
    <t>Midvaal</t>
  </si>
  <si>
    <t>GT422</t>
  </si>
  <si>
    <t>Lesedi</t>
  </si>
  <si>
    <t>GT423</t>
  </si>
  <si>
    <t>Sedibeng</t>
  </si>
  <si>
    <t>DC42</t>
  </si>
  <si>
    <t>Total Sedibeng</t>
  </si>
  <si>
    <t>Mogale City</t>
  </si>
  <si>
    <t>GT481</t>
  </si>
  <si>
    <t>Merafong City</t>
  </si>
  <si>
    <t>GT484</t>
  </si>
  <si>
    <t>Rand West City</t>
  </si>
  <si>
    <t>GT485</t>
  </si>
  <si>
    <t>West Rand</t>
  </si>
  <si>
    <t>DC48</t>
  </si>
  <si>
    <t>Total West Rand</t>
  </si>
  <si>
    <t>Total Gauteng</t>
  </si>
  <si>
    <t>KWAZULU-NATAL</t>
  </si>
  <si>
    <t>eThekwini</t>
  </si>
  <si>
    <t>ETH</t>
  </si>
  <si>
    <t>Umdoni</t>
  </si>
  <si>
    <t>KZN212</t>
  </si>
  <si>
    <t>Umzumbe</t>
  </si>
  <si>
    <t>KZN213</t>
  </si>
  <si>
    <t>uMuziwabantu</t>
  </si>
  <si>
    <t>KZN214</t>
  </si>
  <si>
    <t>Ray Nkonyeni</t>
  </si>
  <si>
    <t>KZN216</t>
  </si>
  <si>
    <t>Ugu</t>
  </si>
  <si>
    <t>DC21</t>
  </si>
  <si>
    <t>Total Ugu</t>
  </si>
  <si>
    <t>uMshwathi</t>
  </si>
  <si>
    <t>KZN221</t>
  </si>
  <si>
    <t>uMngeni</t>
  </si>
  <si>
    <t>KZN222</t>
  </si>
  <si>
    <t>Mpofana</t>
  </si>
  <si>
    <t>KZN223</t>
  </si>
  <si>
    <t>Impendle</t>
  </si>
  <si>
    <t>KZN224</t>
  </si>
  <si>
    <t>Msunduzi</t>
  </si>
  <si>
    <t>KZN225</t>
  </si>
  <si>
    <t>Mkhambathini</t>
  </si>
  <si>
    <t>KZN226</t>
  </si>
  <si>
    <t>Richmond</t>
  </si>
  <si>
    <t>KZN227</t>
  </si>
  <si>
    <t>uMgungundlovu</t>
  </si>
  <si>
    <t>DC22</t>
  </si>
  <si>
    <t>Total uMgungundlovu</t>
  </si>
  <si>
    <t>Okhahlamba</t>
  </si>
  <si>
    <t>KZN235</t>
  </si>
  <si>
    <t>Inkosi Langalibalele</t>
  </si>
  <si>
    <t>KZN237</t>
  </si>
  <si>
    <t>Alfred Duma</t>
  </si>
  <si>
    <t>KZN238</t>
  </si>
  <si>
    <t>Uthukela</t>
  </si>
  <si>
    <t>DC23</t>
  </si>
  <si>
    <t>Total Uthukela</t>
  </si>
  <si>
    <t>Endumeni</t>
  </si>
  <si>
    <t>KZN241</t>
  </si>
  <si>
    <t>Nquthu</t>
  </si>
  <si>
    <t>KZN242</t>
  </si>
  <si>
    <t>Msinga</t>
  </si>
  <si>
    <t>KZN244</t>
  </si>
  <si>
    <t>Umvoti</t>
  </si>
  <si>
    <t>KZN245</t>
  </si>
  <si>
    <t>Umzinyathi</t>
  </si>
  <si>
    <t>DC24</t>
  </si>
  <si>
    <t>Total Umzinyathi</t>
  </si>
  <si>
    <t>Newcastle</t>
  </si>
  <si>
    <t>KZN252</t>
  </si>
  <si>
    <t>Emadlangeni</t>
  </si>
  <si>
    <t>KZN253</t>
  </si>
  <si>
    <t>Dannhauser</t>
  </si>
  <si>
    <t>KZN254</t>
  </si>
  <si>
    <t>Amajuba</t>
  </si>
  <si>
    <t>DC25</t>
  </si>
  <si>
    <t>Total Amajuba</t>
  </si>
  <si>
    <t>eDumbe</t>
  </si>
  <si>
    <t>KZN261</t>
  </si>
  <si>
    <t>uPhongolo</t>
  </si>
  <si>
    <t>KZN262</t>
  </si>
  <si>
    <t>Abaqulusi</t>
  </si>
  <si>
    <t>KZN263</t>
  </si>
  <si>
    <t>Nongoma</t>
  </si>
  <si>
    <t>KZN265</t>
  </si>
  <si>
    <t>Ulundi</t>
  </si>
  <si>
    <t>KZN266</t>
  </si>
  <si>
    <t>Zululand</t>
  </si>
  <si>
    <t>DC26</t>
  </si>
  <si>
    <t>Total Zululand</t>
  </si>
  <si>
    <t>Umhlabuyalingana</t>
  </si>
  <si>
    <t>KZN271</t>
  </si>
  <si>
    <t>Jozini</t>
  </si>
  <si>
    <t>KZN272</t>
  </si>
  <si>
    <t>Mtubatuba</t>
  </si>
  <si>
    <t>KZN275</t>
  </si>
  <si>
    <t>Hlabisa Big Five</t>
  </si>
  <si>
    <t>KZN276</t>
  </si>
  <si>
    <t>Umkhanyakude</t>
  </si>
  <si>
    <t>DC27</t>
  </si>
  <si>
    <t>Total Umkhanyakude</t>
  </si>
  <si>
    <t>Mfolozi</t>
  </si>
  <si>
    <t>KZN281</t>
  </si>
  <si>
    <t>uMhlathuze</t>
  </si>
  <si>
    <t>KZN282</t>
  </si>
  <si>
    <t>uMlalazi</t>
  </si>
  <si>
    <t>KZN284</t>
  </si>
  <si>
    <t>Mthonjaneni</t>
  </si>
  <si>
    <t>KZN285</t>
  </si>
  <si>
    <t>Nkandla</t>
  </si>
  <si>
    <t>KZN286</t>
  </si>
  <si>
    <t>King Cetshwayo</t>
  </si>
  <si>
    <t>DC28</t>
  </si>
  <si>
    <t>Total King Cetshwayo</t>
  </si>
  <si>
    <t>Mandeni</t>
  </si>
  <si>
    <t>KZN291</t>
  </si>
  <si>
    <t>KwaDukuza</t>
  </si>
  <si>
    <t>KZN292</t>
  </si>
  <si>
    <t>Ndwedwe</t>
  </si>
  <si>
    <t>KZN293</t>
  </si>
  <si>
    <t>Maphumulo</t>
  </si>
  <si>
    <t>KZN294</t>
  </si>
  <si>
    <t>iLembe</t>
  </si>
  <si>
    <t>DC29</t>
  </si>
  <si>
    <t>Total iLembe</t>
  </si>
  <si>
    <t>Greater Kokstad</t>
  </si>
  <si>
    <t>KZN433</t>
  </si>
  <si>
    <t>Johannes Phumani Phungula</t>
  </si>
  <si>
    <t>KZN434</t>
  </si>
  <si>
    <t>Umzimkhulu</t>
  </si>
  <si>
    <t>KZN435</t>
  </si>
  <si>
    <t>Dr Nkosazana Dlamini Zuma</t>
  </si>
  <si>
    <t>KZN436</t>
  </si>
  <si>
    <t>Harry Gwala</t>
  </si>
  <si>
    <t>DC43</t>
  </si>
  <si>
    <t>Total Harry Gwala</t>
  </si>
  <si>
    <t>Total Kwazulu-Natal</t>
  </si>
  <si>
    <t>LIMPOPO</t>
  </si>
  <si>
    <t>Greater Giyani</t>
  </si>
  <si>
    <t>LIM331</t>
  </si>
  <si>
    <t>Greater Letaba</t>
  </si>
  <si>
    <t>LIM332</t>
  </si>
  <si>
    <t>Greater Tzaneen</t>
  </si>
  <si>
    <t>LIM333</t>
  </si>
  <si>
    <t>Ba-Phalaborwa</t>
  </si>
  <si>
    <t>LIM334</t>
  </si>
  <si>
    <t>Maruleng</t>
  </si>
  <si>
    <t>LIM335</t>
  </si>
  <si>
    <t>Mopani</t>
  </si>
  <si>
    <t>DC33</t>
  </si>
  <si>
    <t>Total Mopani</t>
  </si>
  <si>
    <t>Musina</t>
  </si>
  <si>
    <t>LIM341</t>
  </si>
  <si>
    <t>Thulamela</t>
  </si>
  <si>
    <t>LIM343</t>
  </si>
  <si>
    <t>Makhado</t>
  </si>
  <si>
    <t>LIM344</t>
  </si>
  <si>
    <t>Collins Chabane</t>
  </si>
  <si>
    <t>LIM345</t>
  </si>
  <si>
    <t>Vhembe</t>
  </si>
  <si>
    <t>DC34</t>
  </si>
  <si>
    <t>Total Vhembe</t>
  </si>
  <si>
    <t>Blouberg</t>
  </si>
  <si>
    <t>LIM351</t>
  </si>
  <si>
    <t>Molemole</t>
  </si>
  <si>
    <t>LIM353</t>
  </si>
  <si>
    <t>Polokwane</t>
  </si>
  <si>
    <t>LIM354</t>
  </si>
  <si>
    <t>Lepelle-Nkumpi</t>
  </si>
  <si>
    <t>LIM355</t>
  </si>
  <si>
    <t>Capricorn</t>
  </si>
  <si>
    <t>DC35</t>
  </si>
  <si>
    <t>Total Capricorn</t>
  </si>
  <si>
    <t>Thabazimbi</t>
  </si>
  <si>
    <t>LIM361</t>
  </si>
  <si>
    <t>Lephalale</t>
  </si>
  <si>
    <t>LIM362</t>
  </si>
  <si>
    <t>Bela Bela</t>
  </si>
  <si>
    <t>LIM366</t>
  </si>
  <si>
    <t>Mogalakwena</t>
  </si>
  <si>
    <t>LIM367</t>
  </si>
  <si>
    <t>Modimolle-Mookgopong</t>
  </si>
  <si>
    <t>LIM368</t>
  </si>
  <si>
    <t>Waterberg</t>
  </si>
  <si>
    <t>DC36</t>
  </si>
  <si>
    <t>Total Waterberg</t>
  </si>
  <si>
    <t>Ephraim Mogale</t>
  </si>
  <si>
    <t>LIM471</t>
  </si>
  <si>
    <t>Elias Motsoaledi</t>
  </si>
  <si>
    <t>LIM472</t>
  </si>
  <si>
    <t>Makhuduthamaga</t>
  </si>
  <si>
    <t>LIM473</t>
  </si>
  <si>
    <t>Tubatse Fetakgomo</t>
  </si>
  <si>
    <t>LIM476</t>
  </si>
  <si>
    <t>Sekhukhune</t>
  </si>
  <si>
    <t>DC47</t>
  </si>
  <si>
    <t>Total Sekhukhune</t>
  </si>
  <si>
    <t>Total Limpopo</t>
  </si>
  <si>
    <t>MPUMALANGA</t>
  </si>
  <si>
    <t>Albert Luthuli</t>
  </si>
  <si>
    <t>MP301</t>
  </si>
  <si>
    <t>Msukaligwa</t>
  </si>
  <si>
    <t>MP302</t>
  </si>
  <si>
    <t>Mkhondo</t>
  </si>
  <si>
    <t>MP303</t>
  </si>
  <si>
    <t>Pixley Ka Seme (MP)</t>
  </si>
  <si>
    <t>MP304</t>
  </si>
  <si>
    <t>Lekwa</t>
  </si>
  <si>
    <t>MP305</t>
  </si>
  <si>
    <t>Dipaleseng</t>
  </si>
  <si>
    <t>MP306</t>
  </si>
  <si>
    <t>Govan Mbeki</t>
  </si>
  <si>
    <t>MP307</t>
  </si>
  <si>
    <t>Gert Sibande</t>
  </si>
  <si>
    <t>DC30</t>
  </si>
  <si>
    <t>Total Gert Sibande</t>
  </si>
  <si>
    <t>Victor Khanye</t>
  </si>
  <si>
    <t>MP311</t>
  </si>
  <si>
    <t>Emalahleni (MP)</t>
  </si>
  <si>
    <t>MP312</t>
  </si>
  <si>
    <t>Steve Tshwete</t>
  </si>
  <si>
    <t>MP313</t>
  </si>
  <si>
    <t>Emakhazeni</t>
  </si>
  <si>
    <t>MP314</t>
  </si>
  <si>
    <t>Thembisile Hani</t>
  </si>
  <si>
    <t>MP315</t>
  </si>
  <si>
    <t>Dr J.S. Moroka</t>
  </si>
  <si>
    <t>MP316</t>
  </si>
  <si>
    <t>Nkangala</t>
  </si>
  <si>
    <t>DC31</t>
  </si>
  <si>
    <t>Total Nkangala</t>
  </si>
  <si>
    <t>Thaba Chweu</t>
  </si>
  <si>
    <t>MP321</t>
  </si>
  <si>
    <t>Nkomazi</t>
  </si>
  <si>
    <t>MP324</t>
  </si>
  <si>
    <t>Bushbuckridge</t>
  </si>
  <si>
    <t>MP325</t>
  </si>
  <si>
    <t>City of Mbombela</t>
  </si>
  <si>
    <t>MP326</t>
  </si>
  <si>
    <t>Ehlanzeni</t>
  </si>
  <si>
    <t>DC32</t>
  </si>
  <si>
    <t>Total Ehlanzeni</t>
  </si>
  <si>
    <t>Total Mpumalanga</t>
  </si>
  <si>
    <t>NORTH WEST</t>
  </si>
  <si>
    <t>Moretele</t>
  </si>
  <si>
    <t>NW371</t>
  </si>
  <si>
    <t>Madibeng</t>
  </si>
  <si>
    <t>NW372</t>
  </si>
  <si>
    <t>Rustenburg</t>
  </si>
  <si>
    <t>NW373</t>
  </si>
  <si>
    <t>Kgetlengrivier</t>
  </si>
  <si>
    <t>NW374</t>
  </si>
  <si>
    <t>Moses Kotane</t>
  </si>
  <si>
    <t>NW375</t>
  </si>
  <si>
    <t>Bojanala Platinum</t>
  </si>
  <si>
    <t>DC37</t>
  </si>
  <si>
    <t>Total Bojanala Platinum</t>
  </si>
  <si>
    <t>Ratlou</t>
  </si>
  <si>
    <t>NW381</t>
  </si>
  <si>
    <t>Tswaing</t>
  </si>
  <si>
    <t>NW382</t>
  </si>
  <si>
    <t>Mafikeng</t>
  </si>
  <si>
    <t>NW383</t>
  </si>
  <si>
    <t>Ditsobotla</t>
  </si>
  <si>
    <t>NW384</t>
  </si>
  <si>
    <t>Ramotshere Moiloa</t>
  </si>
  <si>
    <t>NW385</t>
  </si>
  <si>
    <t>Ngaka Modiri Molema</t>
  </si>
  <si>
    <t>DC38</t>
  </si>
  <si>
    <t>Total Ngaka Modiri Molema</t>
  </si>
  <si>
    <t>Naledi (NW)</t>
  </si>
  <si>
    <t>NW392</t>
  </si>
  <si>
    <t>Mamusa</t>
  </si>
  <si>
    <t>NW393</t>
  </si>
  <si>
    <t>Greater Taung</t>
  </si>
  <si>
    <t>NW394</t>
  </si>
  <si>
    <t>Lekwa-Teemane</t>
  </si>
  <si>
    <t>NW396</t>
  </si>
  <si>
    <t>Kagisano-Molopo</t>
  </si>
  <si>
    <t>NW397</t>
  </si>
  <si>
    <t>Dr Ruth Segomotsi Mompati</t>
  </si>
  <si>
    <t>DC39</t>
  </si>
  <si>
    <t>Total Dr Ruth Segomotsi Mompati</t>
  </si>
  <si>
    <t>City of Matlosana</t>
  </si>
  <si>
    <t>NW403</t>
  </si>
  <si>
    <t>Maquassi Hills</t>
  </si>
  <si>
    <t>NW404</t>
  </si>
  <si>
    <t>J B Marks</t>
  </si>
  <si>
    <t>NW405</t>
  </si>
  <si>
    <t>Dr Kenneth Kaunda</t>
  </si>
  <si>
    <t>DC40</t>
  </si>
  <si>
    <t>Total Dr Kenneth Kaunda</t>
  </si>
  <si>
    <t>Total North West</t>
  </si>
  <si>
    <t>NORTHERN CAPE</t>
  </si>
  <si>
    <t>Joe Morolong</t>
  </si>
  <si>
    <t>NC451</t>
  </si>
  <si>
    <t>Ga-Segonyana</t>
  </si>
  <si>
    <t>NC452</t>
  </si>
  <si>
    <t>Gamagara</t>
  </si>
  <si>
    <t>NC453</t>
  </si>
  <si>
    <t>John Taolo Gaetsewe</t>
  </si>
  <si>
    <t>DC45</t>
  </si>
  <si>
    <t>Total John Taolo Gaetsewe</t>
  </si>
  <si>
    <t>Richtersveld</t>
  </si>
  <si>
    <t>NC061</t>
  </si>
  <si>
    <t>Nama Khoi</t>
  </si>
  <si>
    <t>NC062</t>
  </si>
  <si>
    <t>Kamiesberg</t>
  </si>
  <si>
    <t>NC064</t>
  </si>
  <si>
    <t>Hantam</t>
  </si>
  <si>
    <t>NC065</t>
  </si>
  <si>
    <t>Karoo Hoogland</t>
  </si>
  <si>
    <t>NC066</t>
  </si>
  <si>
    <t>Khai-Ma</t>
  </si>
  <si>
    <t>NC067</t>
  </si>
  <si>
    <t>Namakwa</t>
  </si>
  <si>
    <t>DC6</t>
  </si>
  <si>
    <t>Total Namakwa</t>
  </si>
  <si>
    <t>Ubuntu</t>
  </si>
  <si>
    <t>NC071</t>
  </si>
  <si>
    <t>Umsobomvu</t>
  </si>
  <si>
    <t>NC072</t>
  </si>
  <si>
    <t>Emthanjeni</t>
  </si>
  <si>
    <t>NC073</t>
  </si>
  <si>
    <t>Kareeberg</t>
  </si>
  <si>
    <t>NC074</t>
  </si>
  <si>
    <t>Renosterberg</t>
  </si>
  <si>
    <t>NC075</t>
  </si>
  <si>
    <t>Thembelihle</t>
  </si>
  <si>
    <t>NC076</t>
  </si>
  <si>
    <t>Siyathemba</t>
  </si>
  <si>
    <t>NC077</t>
  </si>
  <si>
    <t>Siyancuma</t>
  </si>
  <si>
    <t>NC078</t>
  </si>
  <si>
    <t>Pixley Ka Seme (NC)</t>
  </si>
  <si>
    <t>DC7</t>
  </si>
  <si>
    <t>Total Pixley ka Seme (NC)</t>
  </si>
  <si>
    <t>!Kai! Garib</t>
  </si>
  <si>
    <t>NC082</t>
  </si>
  <si>
    <t>!Kheis</t>
  </si>
  <si>
    <t>NC084</t>
  </si>
  <si>
    <t>Tsantsabane</t>
  </si>
  <si>
    <t>NC085</t>
  </si>
  <si>
    <t>Kgatelopele</t>
  </si>
  <si>
    <t>NC086</t>
  </si>
  <si>
    <t>Dawid Kruiper</t>
  </si>
  <si>
    <t>NC087</t>
  </si>
  <si>
    <t>Z F Mgcawu</t>
  </si>
  <si>
    <t>DC8</t>
  </si>
  <si>
    <t>Total Z F Mgcawu</t>
  </si>
  <si>
    <t>Sol Plaatje</t>
  </si>
  <si>
    <t>NC091</t>
  </si>
  <si>
    <t>Dikgatlong</t>
  </si>
  <si>
    <t>NC092</t>
  </si>
  <si>
    <t>Magareng</t>
  </si>
  <si>
    <t>NC093</t>
  </si>
  <si>
    <t>Phokwane</t>
  </si>
  <si>
    <t>NC094</t>
  </si>
  <si>
    <t>Frances Baard</t>
  </si>
  <si>
    <t>DC9</t>
  </si>
  <si>
    <t>Total Frances Baard</t>
  </si>
  <si>
    <t>Total Northern Cape</t>
  </si>
  <si>
    <t>WESTERN CAPE</t>
  </si>
  <si>
    <t>Cape Town</t>
  </si>
  <si>
    <t>CPT</t>
  </si>
  <si>
    <t>Matzikama</t>
  </si>
  <si>
    <t>WC011</t>
  </si>
  <si>
    <t>Cederberg</t>
  </si>
  <si>
    <t>WC012</t>
  </si>
  <si>
    <t>Bergrivier</t>
  </si>
  <si>
    <t>WC013</t>
  </si>
  <si>
    <t>Saldanha Bay</t>
  </si>
  <si>
    <t>WC014</t>
  </si>
  <si>
    <t>Swartland</t>
  </si>
  <si>
    <t>WC015</t>
  </si>
  <si>
    <t>West Coast</t>
  </si>
  <si>
    <t>DC1</t>
  </si>
  <si>
    <t>Total West Coast</t>
  </si>
  <si>
    <t>Witzenberg</t>
  </si>
  <si>
    <t>WC022</t>
  </si>
  <si>
    <t>Drakenstein</t>
  </si>
  <si>
    <t>WC023</t>
  </si>
  <si>
    <t>Stellenbosch</t>
  </si>
  <si>
    <t>WC024</t>
  </si>
  <si>
    <t>Breede Valley</t>
  </si>
  <si>
    <t>WC025</t>
  </si>
  <si>
    <t>Langeberg</t>
  </si>
  <si>
    <t>WC026</t>
  </si>
  <si>
    <t>Cape Winelands DM</t>
  </si>
  <si>
    <t>DC2</t>
  </si>
  <si>
    <t>Total Cape Winelands</t>
  </si>
  <si>
    <t>Theewaterskloof</t>
  </si>
  <si>
    <t>WC031</t>
  </si>
  <si>
    <t>Overstrand</t>
  </si>
  <si>
    <t>WC032</t>
  </si>
  <si>
    <t>Cape Agulhas</t>
  </si>
  <si>
    <t>WC033</t>
  </si>
  <si>
    <t>Swellendam</t>
  </si>
  <si>
    <t>WC034</t>
  </si>
  <si>
    <t>Overberg</t>
  </si>
  <si>
    <t>DC3</t>
  </si>
  <si>
    <t>Total Overberg</t>
  </si>
  <si>
    <t>Kannaland</t>
  </si>
  <si>
    <t>WC041</t>
  </si>
  <si>
    <t>Hessequa</t>
  </si>
  <si>
    <t>WC042</t>
  </si>
  <si>
    <t>Mossel Bay</t>
  </si>
  <si>
    <t>WC043</t>
  </si>
  <si>
    <t>George</t>
  </si>
  <si>
    <t>WC044</t>
  </si>
  <si>
    <t>Oudtshoorn</t>
  </si>
  <si>
    <t>WC045</t>
  </si>
  <si>
    <t>Bitou</t>
  </si>
  <si>
    <t>WC047</t>
  </si>
  <si>
    <t>Knysna</t>
  </si>
  <si>
    <t>WC048</t>
  </si>
  <si>
    <t>Garden Route</t>
  </si>
  <si>
    <t>DC4</t>
  </si>
  <si>
    <t>Total Garden Route</t>
  </si>
  <si>
    <t>Laingsburg</t>
  </si>
  <si>
    <t>WC051</t>
  </si>
  <si>
    <t>Prince Albert</t>
  </si>
  <si>
    <t>WC052</t>
  </si>
  <si>
    <t>Beaufort West</t>
  </si>
  <si>
    <t>WC053</t>
  </si>
  <si>
    <t>Central Karoo</t>
  </si>
  <si>
    <t>DC5</t>
  </si>
  <si>
    <t>Total Central Karoo</t>
  </si>
  <si>
    <t>Total Western Cape</t>
  </si>
  <si>
    <t>Total National</t>
  </si>
  <si>
    <t xml:space="preserve"> </t>
  </si>
  <si>
    <t>Month 1   July    Actual</t>
  </si>
  <si>
    <t>Month 2 August Actual</t>
  </si>
  <si>
    <t>Month 3 September Actual</t>
  </si>
  <si>
    <t>Month 4 October Actual</t>
  </si>
  <si>
    <t>Month 5 November Actual</t>
  </si>
  <si>
    <t>Month 6 December Actual</t>
  </si>
  <si>
    <t>Month 7 January Actual</t>
  </si>
  <si>
    <t>Month 8 February Actual</t>
  </si>
  <si>
    <t>Month 9 March Actual</t>
  </si>
  <si>
    <t>Month 10 April Actual</t>
  </si>
  <si>
    <t>Month 11 May   Actual</t>
  </si>
  <si>
    <t>Month 12 June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</si>
</sst>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,_);_(* \(#,##0,\);_(* &quot;- &quot;?_);_(@_)"/>
    <numFmt numFmtId="165" formatCode="0.0%;\(0.0%\);_(* &quot; - &quot;?_);_(@_)"/>
  </numFmts>
  <fonts count="8" x14ac:knownFonts="1">
    <font>
      <sz val="10"/>
      <color rgb="FF000000"/>
      <name val="ARIAL"/>
    </font>
    <font>
      <sz val="10"/>
      <color rgb="FF000000"/>
      <name val="ARIAL NARROW"/>
    </font>
    <font>
      <b/>
      <sz val="11"/>
      <color rgb="FF000000"/>
      <name val="ARIAL NARROW"/>
    </font>
    <font>
      <b/>
      <sz val="11"/>
      <color rgb="FF000000"/>
      <name val="ARIAL NARROW"/>
    </font>
    <font>
      <b/>
      <sz val="11"/>
      <color indexed="8"/>
      <name val="ARIAL NARROW"/>
    </font>
    <font>
      <b/>
      <sz val="8"/>
      <color indexed="8"/>
      <name val="Arial Narrow"/>
      <family val="2"/>
    </font>
    <font>
      <sz val="8"/>
      <name val="Arial"/>
      <family val="2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left" wrapText="1"/>
    </xf>
    <xf numFmtId="0" fontId="0" fillId="0" borderId="5" xfId="0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0" fillId="0" borderId="1" xfId="0" applyNumberFormat="1" applyBorder="1"/>
    <xf numFmtId="164" fontId="0" fillId="0" borderId="0" xfId="0" applyNumberForma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0" fillId="0" borderId="0" xfId="0" applyNumberFormat="1"/>
    <xf numFmtId="165" fontId="3" fillId="0" borderId="3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0" fillId="0" borderId="5" xfId="0" applyNumberFormat="1" applyBorder="1"/>
    <xf numFmtId="164" fontId="3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7" fillId="0" borderId="3" xfId="0" applyFont="1" applyBorder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0"/>
  <sheetViews>
    <sheetView showGridLines="0" tabSelected="1" workbookViewId="0"/>
  </sheetViews>
  <sheetFormatPr defaultRowHeight="12.5" x14ac:dyDescent="0.25"/>
  <cols>
    <col min="1" max="1" width="4" customWidth="1"/>
    <col min="2" max="2" width="23.26953125" customWidth="1"/>
    <col min="3" max="3" width="6.7265625" customWidth="1"/>
    <col min="4" max="6" width="11.7265625" customWidth="1"/>
    <col min="7" max="7" width="9.7265625" customWidth="1"/>
    <col min="8" max="23" width="10.7265625" customWidth="1"/>
  </cols>
  <sheetData>
    <row r="1" spans="1:23" ht="14" x14ac:dyDescent="0.3">
      <c r="A1" s="6" t="s">
        <v>0</v>
      </c>
      <c r="B1" s="39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15.65" customHeight="1" x14ac:dyDescent="0.35">
      <c r="A2" s="7" t="s">
        <v>0</v>
      </c>
      <c r="B2" s="41" t="s">
        <v>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48" customHeight="1" x14ac:dyDescent="0.3">
      <c r="A3" s="8"/>
      <c r="B3" s="9" t="s">
        <v>3</v>
      </c>
      <c r="C3" s="2" t="s">
        <v>4</v>
      </c>
      <c r="D3" s="3" t="s">
        <v>5</v>
      </c>
      <c r="E3" s="4" t="s">
        <v>6</v>
      </c>
      <c r="F3" s="4" t="s">
        <v>7</v>
      </c>
      <c r="G3" s="5" t="s">
        <v>8</v>
      </c>
      <c r="H3" s="3" t="s">
        <v>595</v>
      </c>
      <c r="I3" s="4" t="s">
        <v>596</v>
      </c>
      <c r="J3" s="5" t="s">
        <v>597</v>
      </c>
      <c r="K3" s="5" t="s">
        <v>9</v>
      </c>
      <c r="L3" s="3" t="s">
        <v>598</v>
      </c>
      <c r="M3" s="4" t="s">
        <v>599</v>
      </c>
      <c r="N3" s="5" t="s">
        <v>600</v>
      </c>
      <c r="O3" s="5" t="s">
        <v>10</v>
      </c>
      <c r="P3" s="3" t="s">
        <v>601</v>
      </c>
      <c r="Q3" s="4" t="s">
        <v>602</v>
      </c>
      <c r="R3" s="5" t="s">
        <v>603</v>
      </c>
      <c r="S3" s="5" t="s">
        <v>11</v>
      </c>
      <c r="T3" s="3" t="s">
        <v>604</v>
      </c>
      <c r="U3" s="4" t="s">
        <v>605</v>
      </c>
      <c r="V3" s="5" t="s">
        <v>606</v>
      </c>
      <c r="W3" s="5" t="s">
        <v>12</v>
      </c>
    </row>
    <row r="4" spans="1:23" ht="13" customHeight="1" x14ac:dyDescent="0.3">
      <c r="A4" s="10"/>
      <c r="B4" s="11" t="s">
        <v>594</v>
      </c>
      <c r="D4" s="10"/>
      <c r="H4" s="10"/>
      <c r="K4" s="10"/>
      <c r="L4" s="10"/>
      <c r="O4" s="10"/>
      <c r="P4" s="10"/>
      <c r="S4" s="10"/>
      <c r="T4" s="10"/>
      <c r="W4" s="12"/>
    </row>
    <row r="5" spans="1:23" ht="13" customHeight="1" x14ac:dyDescent="0.3">
      <c r="A5" s="13" t="s">
        <v>0</v>
      </c>
      <c r="B5" s="11" t="s">
        <v>13</v>
      </c>
      <c r="D5" s="10"/>
      <c r="H5" s="10"/>
      <c r="K5" s="10"/>
      <c r="L5" s="10"/>
      <c r="O5" s="10"/>
      <c r="P5" s="10"/>
      <c r="S5" s="10"/>
      <c r="T5" s="10"/>
      <c r="W5" s="12"/>
    </row>
    <row r="6" spans="1:23" ht="13" customHeight="1" x14ac:dyDescent="0.3">
      <c r="A6" s="14" t="s">
        <v>14</v>
      </c>
      <c r="B6" s="15" t="s">
        <v>15</v>
      </c>
      <c r="C6" s="16" t="s">
        <v>16</v>
      </c>
      <c r="D6" s="23">
        <v>501903108</v>
      </c>
      <c r="E6" s="24">
        <v>450799586</v>
      </c>
      <c r="F6" s="24">
        <v>330174913</v>
      </c>
      <c r="G6" s="31">
        <f>IF(($E6       =0),0,($F6       /$E6       ))</f>
        <v>0.73242062161077492</v>
      </c>
      <c r="H6" s="23">
        <v>7184867</v>
      </c>
      <c r="I6" s="24">
        <v>30994198</v>
      </c>
      <c r="J6" s="24">
        <v>30789449</v>
      </c>
      <c r="K6" s="23">
        <v>68968514</v>
      </c>
      <c r="L6" s="23">
        <v>39572592</v>
      </c>
      <c r="M6" s="24">
        <v>34821041</v>
      </c>
      <c r="N6" s="24">
        <v>59344936</v>
      </c>
      <c r="O6" s="23">
        <v>133738569</v>
      </c>
      <c r="P6" s="23">
        <v>20738270</v>
      </c>
      <c r="Q6" s="24">
        <v>17703645</v>
      </c>
      <c r="R6" s="24">
        <v>15753221</v>
      </c>
      <c r="S6" s="23">
        <v>54195136</v>
      </c>
      <c r="T6" s="23">
        <v>31272394</v>
      </c>
      <c r="U6" s="24">
        <v>31780415</v>
      </c>
      <c r="V6" s="24">
        <v>10219885</v>
      </c>
      <c r="W6" s="35">
        <v>73272694</v>
      </c>
    </row>
    <row r="7" spans="1:23" ht="13" customHeight="1" x14ac:dyDescent="0.3">
      <c r="A7" s="14" t="s">
        <v>14</v>
      </c>
      <c r="B7" s="15" t="s">
        <v>17</v>
      </c>
      <c r="C7" s="16" t="s">
        <v>18</v>
      </c>
      <c r="D7" s="23">
        <v>740533570</v>
      </c>
      <c r="E7" s="24">
        <v>692737890</v>
      </c>
      <c r="F7" s="24">
        <v>455616795</v>
      </c>
      <c r="G7" s="31">
        <f>IF(($E7       =0),0,($F7       /$E7       ))</f>
        <v>0.65770445297860058</v>
      </c>
      <c r="H7" s="23">
        <v>19167803</v>
      </c>
      <c r="I7" s="24">
        <v>0</v>
      </c>
      <c r="J7" s="24">
        <v>42538148</v>
      </c>
      <c r="K7" s="23">
        <v>61705951</v>
      </c>
      <c r="L7" s="23">
        <v>0</v>
      </c>
      <c r="M7" s="24">
        <v>0</v>
      </c>
      <c r="N7" s="24">
        <v>0</v>
      </c>
      <c r="O7" s="23">
        <v>0</v>
      </c>
      <c r="P7" s="23">
        <v>0</v>
      </c>
      <c r="Q7" s="24">
        <v>0</v>
      </c>
      <c r="R7" s="24">
        <v>0</v>
      </c>
      <c r="S7" s="23">
        <v>0</v>
      </c>
      <c r="T7" s="23">
        <v>0</v>
      </c>
      <c r="U7" s="24">
        <v>0</v>
      </c>
      <c r="V7" s="24">
        <v>393910844</v>
      </c>
      <c r="W7" s="35">
        <v>393910844</v>
      </c>
    </row>
    <row r="8" spans="1:23" ht="13" customHeight="1" x14ac:dyDescent="0.3">
      <c r="A8" s="17" t="s">
        <v>0</v>
      </c>
      <c r="B8" s="18" t="s">
        <v>19</v>
      </c>
      <c r="C8" s="19" t="s">
        <v>0</v>
      </c>
      <c r="D8" s="25">
        <f>SUM(D6:D7)</f>
        <v>1242436678</v>
      </c>
      <c r="E8" s="26">
        <f>SUM(E6:E7)</f>
        <v>1143537476</v>
      </c>
      <c r="F8" s="26">
        <f>SUM(F6:F7)</f>
        <v>785791708</v>
      </c>
      <c r="G8" s="32">
        <f>IF(($E8       =0),0,($F8       /$E8       ))</f>
        <v>0.68715868477580178</v>
      </c>
      <c r="H8" s="25">
        <f t="shared" ref="H8:W8" si="0">SUM(H6:H7)</f>
        <v>26352670</v>
      </c>
      <c r="I8" s="26">
        <f t="shared" si="0"/>
        <v>30994198</v>
      </c>
      <c r="J8" s="26">
        <f t="shared" si="0"/>
        <v>73327597</v>
      </c>
      <c r="K8" s="25">
        <f t="shared" si="0"/>
        <v>130674465</v>
      </c>
      <c r="L8" s="25">
        <f t="shared" si="0"/>
        <v>39572592</v>
      </c>
      <c r="M8" s="26">
        <f t="shared" si="0"/>
        <v>34821041</v>
      </c>
      <c r="N8" s="26">
        <f t="shared" si="0"/>
        <v>59344936</v>
      </c>
      <c r="O8" s="25">
        <f t="shared" si="0"/>
        <v>133738569</v>
      </c>
      <c r="P8" s="25">
        <f t="shared" si="0"/>
        <v>20738270</v>
      </c>
      <c r="Q8" s="26">
        <f t="shared" si="0"/>
        <v>17703645</v>
      </c>
      <c r="R8" s="26">
        <f t="shared" si="0"/>
        <v>15753221</v>
      </c>
      <c r="S8" s="25">
        <f t="shared" si="0"/>
        <v>54195136</v>
      </c>
      <c r="T8" s="25">
        <f t="shared" si="0"/>
        <v>31272394</v>
      </c>
      <c r="U8" s="26">
        <f t="shared" si="0"/>
        <v>31780415</v>
      </c>
      <c r="V8" s="26">
        <f t="shared" si="0"/>
        <v>404130729</v>
      </c>
      <c r="W8" s="36">
        <f t="shared" si="0"/>
        <v>467183538</v>
      </c>
    </row>
    <row r="9" spans="1:23" ht="13" customHeight="1" x14ac:dyDescent="0.3">
      <c r="A9" s="14" t="s">
        <v>20</v>
      </c>
      <c r="B9" s="15" t="s">
        <v>21</v>
      </c>
      <c r="C9" s="16" t="s">
        <v>22</v>
      </c>
      <c r="D9" s="23">
        <v>46784055</v>
      </c>
      <c r="E9" s="24">
        <v>36830851</v>
      </c>
      <c r="F9" s="24">
        <v>15499647</v>
      </c>
      <c r="G9" s="31">
        <f>IF(($E9       =0),0,($F9       /$E9       ))</f>
        <v>0.42083325742324013</v>
      </c>
      <c r="H9" s="23">
        <v>69748</v>
      </c>
      <c r="I9" s="24">
        <v>783446</v>
      </c>
      <c r="J9" s="24">
        <v>873374</v>
      </c>
      <c r="K9" s="23">
        <v>1726568</v>
      </c>
      <c r="L9" s="23">
        <v>646778</v>
      </c>
      <c r="M9" s="24">
        <v>0</v>
      </c>
      <c r="N9" s="24">
        <v>6166838</v>
      </c>
      <c r="O9" s="23">
        <v>6813616</v>
      </c>
      <c r="P9" s="23">
        <v>995953</v>
      </c>
      <c r="Q9" s="24">
        <v>534240</v>
      </c>
      <c r="R9" s="24">
        <v>1327103</v>
      </c>
      <c r="S9" s="23">
        <v>2857296</v>
      </c>
      <c r="T9" s="23">
        <v>1592373</v>
      </c>
      <c r="U9" s="24">
        <v>2509794</v>
      </c>
      <c r="V9" s="24">
        <v>0</v>
      </c>
      <c r="W9" s="35">
        <v>4102167</v>
      </c>
    </row>
    <row r="10" spans="1:23" ht="13" customHeight="1" x14ac:dyDescent="0.3">
      <c r="A10" s="14" t="s">
        <v>20</v>
      </c>
      <c r="B10" s="15" t="s">
        <v>23</v>
      </c>
      <c r="C10" s="16" t="s">
        <v>24</v>
      </c>
      <c r="D10" s="23">
        <v>7559303</v>
      </c>
      <c r="E10" s="24">
        <v>7724807</v>
      </c>
      <c r="F10" s="24">
        <v>6193947</v>
      </c>
      <c r="G10" s="31">
        <f t="shared" ref="G10:G52" si="1">IF(($E10      =0),0,($F10      /$E10      ))</f>
        <v>0.80182546955542056</v>
      </c>
      <c r="H10" s="23">
        <v>26254</v>
      </c>
      <c r="I10" s="24">
        <v>543480</v>
      </c>
      <c r="J10" s="24">
        <v>397513</v>
      </c>
      <c r="K10" s="23">
        <v>967247</v>
      </c>
      <c r="L10" s="23">
        <v>618443</v>
      </c>
      <c r="M10" s="24">
        <v>209699</v>
      </c>
      <c r="N10" s="24">
        <v>1075619</v>
      </c>
      <c r="O10" s="23">
        <v>1903761</v>
      </c>
      <c r="P10" s="23">
        <v>448311</v>
      </c>
      <c r="Q10" s="24">
        <v>572092</v>
      </c>
      <c r="R10" s="24">
        <v>444576</v>
      </c>
      <c r="S10" s="23">
        <v>1464979</v>
      </c>
      <c r="T10" s="23">
        <v>886332</v>
      </c>
      <c r="U10" s="24">
        <v>658494</v>
      </c>
      <c r="V10" s="24">
        <v>313134</v>
      </c>
      <c r="W10" s="35">
        <v>1857960</v>
      </c>
    </row>
    <row r="11" spans="1:23" ht="13" customHeight="1" x14ac:dyDescent="0.3">
      <c r="A11" s="14" t="s">
        <v>20</v>
      </c>
      <c r="B11" s="15" t="s">
        <v>25</v>
      </c>
      <c r="C11" s="16" t="s">
        <v>26</v>
      </c>
      <c r="D11" s="23">
        <v>15973200</v>
      </c>
      <c r="E11" s="24">
        <v>14839200</v>
      </c>
      <c r="F11" s="24">
        <v>4392292</v>
      </c>
      <c r="G11" s="31">
        <f t="shared" si="1"/>
        <v>0.2959925063345733</v>
      </c>
      <c r="H11" s="23">
        <v>322922</v>
      </c>
      <c r="I11" s="24">
        <v>1185882</v>
      </c>
      <c r="J11" s="24">
        <v>1449959</v>
      </c>
      <c r="K11" s="23">
        <v>2958763</v>
      </c>
      <c r="L11" s="23">
        <v>318774</v>
      </c>
      <c r="M11" s="24">
        <v>100924</v>
      </c>
      <c r="N11" s="24">
        <v>-698746</v>
      </c>
      <c r="O11" s="23">
        <v>-279048</v>
      </c>
      <c r="P11" s="23">
        <v>-1297388</v>
      </c>
      <c r="Q11" s="24">
        <v>1900140</v>
      </c>
      <c r="R11" s="24">
        <v>130448</v>
      </c>
      <c r="S11" s="23">
        <v>733200</v>
      </c>
      <c r="T11" s="23">
        <v>168715</v>
      </c>
      <c r="U11" s="24">
        <v>584247</v>
      </c>
      <c r="V11" s="24">
        <v>226415</v>
      </c>
      <c r="W11" s="35">
        <v>979377</v>
      </c>
    </row>
    <row r="12" spans="1:23" ht="13" customHeight="1" x14ac:dyDescent="0.3">
      <c r="A12" s="14" t="s">
        <v>20</v>
      </c>
      <c r="B12" s="15" t="s">
        <v>27</v>
      </c>
      <c r="C12" s="16" t="s">
        <v>28</v>
      </c>
      <c r="D12" s="23">
        <v>51561570</v>
      </c>
      <c r="E12" s="24">
        <v>56694193</v>
      </c>
      <c r="F12" s="24">
        <v>59503233</v>
      </c>
      <c r="G12" s="31">
        <f t="shared" si="1"/>
        <v>1.0495472261153802</v>
      </c>
      <c r="H12" s="23">
        <v>5918691</v>
      </c>
      <c r="I12" s="24">
        <v>2096323</v>
      </c>
      <c r="J12" s="24">
        <v>4337931</v>
      </c>
      <c r="K12" s="23">
        <v>12352945</v>
      </c>
      <c r="L12" s="23">
        <v>8153493</v>
      </c>
      <c r="M12" s="24">
        <v>5326819</v>
      </c>
      <c r="N12" s="24">
        <v>3984400</v>
      </c>
      <c r="O12" s="23">
        <v>17464712</v>
      </c>
      <c r="P12" s="23">
        <v>1726480</v>
      </c>
      <c r="Q12" s="24">
        <v>2681731</v>
      </c>
      <c r="R12" s="24">
        <v>11602398</v>
      </c>
      <c r="S12" s="23">
        <v>16010609</v>
      </c>
      <c r="T12" s="23">
        <v>4279758</v>
      </c>
      <c r="U12" s="24">
        <v>5999442</v>
      </c>
      <c r="V12" s="24">
        <v>3395767</v>
      </c>
      <c r="W12" s="35">
        <v>13674967</v>
      </c>
    </row>
    <row r="13" spans="1:23" ht="13" customHeight="1" x14ac:dyDescent="0.3">
      <c r="A13" s="14" t="s">
        <v>20</v>
      </c>
      <c r="B13" s="15" t="s">
        <v>29</v>
      </c>
      <c r="C13" s="16" t="s">
        <v>30</v>
      </c>
      <c r="D13" s="23">
        <v>10779130</v>
      </c>
      <c r="E13" s="24">
        <v>9279130</v>
      </c>
      <c r="F13" s="24">
        <v>5076540</v>
      </c>
      <c r="G13" s="31">
        <f t="shared" si="1"/>
        <v>0.54709223817319086</v>
      </c>
      <c r="H13" s="23">
        <v>109223</v>
      </c>
      <c r="I13" s="24">
        <v>2229373</v>
      </c>
      <c r="J13" s="24">
        <v>374857</v>
      </c>
      <c r="K13" s="23">
        <v>2713453</v>
      </c>
      <c r="L13" s="23">
        <v>275713</v>
      </c>
      <c r="M13" s="24">
        <v>518241</v>
      </c>
      <c r="N13" s="24">
        <v>265637</v>
      </c>
      <c r="O13" s="23">
        <v>1059591</v>
      </c>
      <c r="P13" s="23">
        <v>168374</v>
      </c>
      <c r="Q13" s="24">
        <v>329998</v>
      </c>
      <c r="R13" s="24">
        <v>292253</v>
      </c>
      <c r="S13" s="23">
        <v>790625</v>
      </c>
      <c r="T13" s="23">
        <v>40024</v>
      </c>
      <c r="U13" s="24">
        <v>47355</v>
      </c>
      <c r="V13" s="24">
        <v>425492</v>
      </c>
      <c r="W13" s="35">
        <v>512871</v>
      </c>
    </row>
    <row r="14" spans="1:23" ht="13" customHeight="1" x14ac:dyDescent="0.3">
      <c r="A14" s="14" t="s">
        <v>20</v>
      </c>
      <c r="B14" s="15" t="s">
        <v>31</v>
      </c>
      <c r="C14" s="16" t="s">
        <v>32</v>
      </c>
      <c r="D14" s="23">
        <v>231646191</v>
      </c>
      <c r="E14" s="24">
        <v>187729768</v>
      </c>
      <c r="F14" s="24">
        <v>177827677</v>
      </c>
      <c r="G14" s="31">
        <f t="shared" si="1"/>
        <v>0.94725348512655705</v>
      </c>
      <c r="H14" s="23">
        <v>11077011</v>
      </c>
      <c r="I14" s="24">
        <v>13231674</v>
      </c>
      <c r="J14" s="24">
        <v>13223565</v>
      </c>
      <c r="K14" s="23">
        <v>37532250</v>
      </c>
      <c r="L14" s="23">
        <v>13247518</v>
      </c>
      <c r="M14" s="24">
        <v>19344332</v>
      </c>
      <c r="N14" s="24">
        <v>16750222</v>
      </c>
      <c r="O14" s="23">
        <v>49342072</v>
      </c>
      <c r="P14" s="23">
        <v>14037494</v>
      </c>
      <c r="Q14" s="24">
        <v>15100587</v>
      </c>
      <c r="R14" s="24">
        <v>13110487</v>
      </c>
      <c r="S14" s="23">
        <v>42248568</v>
      </c>
      <c r="T14" s="23">
        <v>12127058</v>
      </c>
      <c r="U14" s="24">
        <v>14671869</v>
      </c>
      <c r="V14" s="24">
        <v>21905860</v>
      </c>
      <c r="W14" s="35">
        <v>48704787</v>
      </c>
    </row>
    <row r="15" spans="1:23" ht="13" customHeight="1" x14ac:dyDescent="0.3">
      <c r="A15" s="14" t="s">
        <v>20</v>
      </c>
      <c r="B15" s="15" t="s">
        <v>33</v>
      </c>
      <c r="C15" s="16" t="s">
        <v>34</v>
      </c>
      <c r="D15" s="23">
        <v>9794304</v>
      </c>
      <c r="E15" s="24">
        <v>8662865</v>
      </c>
      <c r="F15" s="24">
        <v>2665618</v>
      </c>
      <c r="G15" s="31">
        <f t="shared" si="1"/>
        <v>0.30770628423737412</v>
      </c>
      <c r="H15" s="23">
        <v>0</v>
      </c>
      <c r="I15" s="24">
        <v>402912</v>
      </c>
      <c r="J15" s="24">
        <v>315698</v>
      </c>
      <c r="K15" s="23">
        <v>718610</v>
      </c>
      <c r="L15" s="23">
        <v>134691</v>
      </c>
      <c r="M15" s="24">
        <v>401424</v>
      </c>
      <c r="N15" s="24">
        <v>40449</v>
      </c>
      <c r="O15" s="23">
        <v>576564</v>
      </c>
      <c r="P15" s="23">
        <v>226946</v>
      </c>
      <c r="Q15" s="24">
        <v>170161</v>
      </c>
      <c r="R15" s="24">
        <v>240291</v>
      </c>
      <c r="S15" s="23">
        <v>637398</v>
      </c>
      <c r="T15" s="23">
        <v>0</v>
      </c>
      <c r="U15" s="24">
        <v>123955</v>
      </c>
      <c r="V15" s="24">
        <v>609091</v>
      </c>
      <c r="W15" s="35">
        <v>733046</v>
      </c>
    </row>
    <row r="16" spans="1:23" ht="13" customHeight="1" x14ac:dyDescent="0.3">
      <c r="A16" s="14" t="s">
        <v>35</v>
      </c>
      <c r="B16" s="15" t="s">
        <v>36</v>
      </c>
      <c r="C16" s="16" t="s">
        <v>37</v>
      </c>
      <c r="D16" s="23">
        <v>945000</v>
      </c>
      <c r="E16" s="24">
        <v>955000</v>
      </c>
      <c r="F16" s="24">
        <v>911969</v>
      </c>
      <c r="G16" s="31">
        <f t="shared" si="1"/>
        <v>0.9549413612565445</v>
      </c>
      <c r="H16" s="23">
        <v>17793</v>
      </c>
      <c r="I16" s="24">
        <v>30782</v>
      </c>
      <c r="J16" s="24">
        <v>88266</v>
      </c>
      <c r="K16" s="23">
        <v>136841</v>
      </c>
      <c r="L16" s="23">
        <v>78532</v>
      </c>
      <c r="M16" s="24">
        <v>89262</v>
      </c>
      <c r="N16" s="24">
        <v>34323</v>
      </c>
      <c r="O16" s="23">
        <v>202117</v>
      </c>
      <c r="P16" s="23">
        <v>60889</v>
      </c>
      <c r="Q16" s="24">
        <v>168790</v>
      </c>
      <c r="R16" s="24">
        <v>108903</v>
      </c>
      <c r="S16" s="23">
        <v>338582</v>
      </c>
      <c r="T16" s="23">
        <v>160931</v>
      </c>
      <c r="U16" s="24">
        <v>36180</v>
      </c>
      <c r="V16" s="24">
        <v>37318</v>
      </c>
      <c r="W16" s="35">
        <v>234429</v>
      </c>
    </row>
    <row r="17" spans="1:23" ht="13" customHeight="1" x14ac:dyDescent="0.3">
      <c r="A17" s="17" t="s">
        <v>0</v>
      </c>
      <c r="B17" s="18" t="s">
        <v>38</v>
      </c>
      <c r="C17" s="19" t="s">
        <v>0</v>
      </c>
      <c r="D17" s="25">
        <f>SUM(D9:D16)</f>
        <v>375042753</v>
      </c>
      <c r="E17" s="26">
        <f>SUM(E9:E16)</f>
        <v>322715814</v>
      </c>
      <c r="F17" s="26">
        <f>SUM(F9:F16)</f>
        <v>272070923</v>
      </c>
      <c r="G17" s="32">
        <f t="shared" si="1"/>
        <v>0.84306659666823769</v>
      </c>
      <c r="H17" s="25">
        <f t="shared" ref="H17:W17" si="2">SUM(H9:H16)</f>
        <v>17541642</v>
      </c>
      <c r="I17" s="26">
        <f t="shared" si="2"/>
        <v>20503872</v>
      </c>
      <c r="J17" s="26">
        <f t="shared" si="2"/>
        <v>21061163</v>
      </c>
      <c r="K17" s="25">
        <f t="shared" si="2"/>
        <v>59106677</v>
      </c>
      <c r="L17" s="25">
        <f t="shared" si="2"/>
        <v>23473942</v>
      </c>
      <c r="M17" s="26">
        <f t="shared" si="2"/>
        <v>25990701</v>
      </c>
      <c r="N17" s="26">
        <f t="shared" si="2"/>
        <v>27618742</v>
      </c>
      <c r="O17" s="25">
        <f t="shared" si="2"/>
        <v>77083385</v>
      </c>
      <c r="P17" s="25">
        <f t="shared" si="2"/>
        <v>16367059</v>
      </c>
      <c r="Q17" s="26">
        <f t="shared" si="2"/>
        <v>21457739</v>
      </c>
      <c r="R17" s="26">
        <f t="shared" si="2"/>
        <v>27256459</v>
      </c>
      <c r="S17" s="25">
        <f t="shared" si="2"/>
        <v>65081257</v>
      </c>
      <c r="T17" s="25">
        <f t="shared" si="2"/>
        <v>19255191</v>
      </c>
      <c r="U17" s="26">
        <f t="shared" si="2"/>
        <v>24631336</v>
      </c>
      <c r="V17" s="26">
        <f t="shared" si="2"/>
        <v>26913077</v>
      </c>
      <c r="W17" s="36">
        <f t="shared" si="2"/>
        <v>70799604</v>
      </c>
    </row>
    <row r="18" spans="1:23" ht="13" customHeight="1" x14ac:dyDescent="0.3">
      <c r="A18" s="14" t="s">
        <v>20</v>
      </c>
      <c r="B18" s="15" t="s">
        <v>39</v>
      </c>
      <c r="C18" s="16" t="s">
        <v>40</v>
      </c>
      <c r="D18" s="23">
        <v>77499000</v>
      </c>
      <c r="E18" s="24">
        <v>97276275</v>
      </c>
      <c r="F18" s="24">
        <v>69217457</v>
      </c>
      <c r="G18" s="31">
        <f t="shared" si="1"/>
        <v>0.71155538182357414</v>
      </c>
      <c r="H18" s="23">
        <v>827254</v>
      </c>
      <c r="I18" s="24">
        <v>7036473</v>
      </c>
      <c r="J18" s="24">
        <v>7617905</v>
      </c>
      <c r="K18" s="23">
        <v>15481632</v>
      </c>
      <c r="L18" s="23">
        <v>11451849</v>
      </c>
      <c r="M18" s="24">
        <v>2670467</v>
      </c>
      <c r="N18" s="24">
        <v>9268141</v>
      </c>
      <c r="O18" s="23">
        <v>23390457</v>
      </c>
      <c r="P18" s="23">
        <v>4012094</v>
      </c>
      <c r="Q18" s="24">
        <v>0</v>
      </c>
      <c r="R18" s="24">
        <v>8472062</v>
      </c>
      <c r="S18" s="23">
        <v>12484156</v>
      </c>
      <c r="T18" s="23">
        <v>11936989</v>
      </c>
      <c r="U18" s="24">
        <v>4580059</v>
      </c>
      <c r="V18" s="24">
        <v>1344164</v>
      </c>
      <c r="W18" s="35">
        <v>17861212</v>
      </c>
    </row>
    <row r="19" spans="1:23" ht="13" customHeight="1" x14ac:dyDescent="0.3">
      <c r="A19" s="14" t="s">
        <v>20</v>
      </c>
      <c r="B19" s="15" t="s">
        <v>41</v>
      </c>
      <c r="C19" s="16" t="s">
        <v>42</v>
      </c>
      <c r="D19" s="23">
        <v>26640000</v>
      </c>
      <c r="E19" s="24">
        <v>22464481</v>
      </c>
      <c r="F19" s="24">
        <v>12929832</v>
      </c>
      <c r="G19" s="31">
        <f t="shared" si="1"/>
        <v>0.57556780412598896</v>
      </c>
      <c r="H19" s="23">
        <v>6245</v>
      </c>
      <c r="I19" s="24">
        <v>528900</v>
      </c>
      <c r="J19" s="24">
        <v>1715907</v>
      </c>
      <c r="K19" s="23">
        <v>2251052</v>
      </c>
      <c r="L19" s="23">
        <v>7424532</v>
      </c>
      <c r="M19" s="24">
        <v>2582431</v>
      </c>
      <c r="N19" s="24">
        <v>50327</v>
      </c>
      <c r="O19" s="23">
        <v>10057290</v>
      </c>
      <c r="P19" s="23">
        <v>165827</v>
      </c>
      <c r="Q19" s="24">
        <v>167200</v>
      </c>
      <c r="R19" s="24">
        <v>452015</v>
      </c>
      <c r="S19" s="23">
        <v>785042</v>
      </c>
      <c r="T19" s="23">
        <v>206351</v>
      </c>
      <c r="U19" s="24">
        <v>338315</v>
      </c>
      <c r="V19" s="24">
        <v>-708218</v>
      </c>
      <c r="W19" s="35">
        <v>-163552</v>
      </c>
    </row>
    <row r="20" spans="1:23" ht="13" customHeight="1" x14ac:dyDescent="0.3">
      <c r="A20" s="14" t="s">
        <v>20</v>
      </c>
      <c r="B20" s="15" t="s">
        <v>43</v>
      </c>
      <c r="C20" s="16" t="s">
        <v>44</v>
      </c>
      <c r="D20" s="23">
        <v>300000</v>
      </c>
      <c r="E20" s="24">
        <v>1500000</v>
      </c>
      <c r="F20" s="24">
        <v>1152306</v>
      </c>
      <c r="G20" s="31">
        <f t="shared" si="1"/>
        <v>0.768204</v>
      </c>
      <c r="H20" s="23">
        <v>323</v>
      </c>
      <c r="I20" s="24">
        <v>326</v>
      </c>
      <c r="J20" s="24">
        <v>598</v>
      </c>
      <c r="K20" s="23">
        <v>1247</v>
      </c>
      <c r="L20" s="23">
        <v>860009</v>
      </c>
      <c r="M20" s="24">
        <v>4815</v>
      </c>
      <c r="N20" s="24">
        <v>8885</v>
      </c>
      <c r="O20" s="23">
        <v>873709</v>
      </c>
      <c r="P20" s="23">
        <v>274420</v>
      </c>
      <c r="Q20" s="24">
        <v>313</v>
      </c>
      <c r="R20" s="24">
        <v>723</v>
      </c>
      <c r="S20" s="23">
        <v>275456</v>
      </c>
      <c r="T20" s="23">
        <v>799</v>
      </c>
      <c r="U20" s="24">
        <v>1095</v>
      </c>
      <c r="V20" s="24">
        <v>0</v>
      </c>
      <c r="W20" s="35">
        <v>1894</v>
      </c>
    </row>
    <row r="21" spans="1:23" ht="13" customHeight="1" x14ac:dyDescent="0.3">
      <c r="A21" s="14" t="s">
        <v>20</v>
      </c>
      <c r="B21" s="15" t="s">
        <v>45</v>
      </c>
      <c r="C21" s="16" t="s">
        <v>46</v>
      </c>
      <c r="D21" s="23">
        <v>2975000</v>
      </c>
      <c r="E21" s="24">
        <v>2725000</v>
      </c>
      <c r="F21" s="24">
        <v>3199472</v>
      </c>
      <c r="G21" s="31">
        <f t="shared" si="1"/>
        <v>1.1741181651376147</v>
      </c>
      <c r="H21" s="23">
        <v>243546</v>
      </c>
      <c r="I21" s="24">
        <v>349294</v>
      </c>
      <c r="J21" s="24">
        <v>107731</v>
      </c>
      <c r="K21" s="23">
        <v>700571</v>
      </c>
      <c r="L21" s="23">
        <v>710150</v>
      </c>
      <c r="M21" s="24">
        <v>200572</v>
      </c>
      <c r="N21" s="24">
        <v>114598</v>
      </c>
      <c r="O21" s="23">
        <v>1025320</v>
      </c>
      <c r="P21" s="23">
        <v>46165</v>
      </c>
      <c r="Q21" s="24">
        <v>582002</v>
      </c>
      <c r="R21" s="24">
        <v>306755</v>
      </c>
      <c r="S21" s="23">
        <v>934922</v>
      </c>
      <c r="T21" s="23">
        <v>20830</v>
      </c>
      <c r="U21" s="24">
        <v>247556</v>
      </c>
      <c r="V21" s="24">
        <v>270273</v>
      </c>
      <c r="W21" s="35">
        <v>538659</v>
      </c>
    </row>
    <row r="22" spans="1:23" ht="13" customHeight="1" x14ac:dyDescent="0.3">
      <c r="A22" s="14" t="s">
        <v>20</v>
      </c>
      <c r="B22" s="15" t="s">
        <v>47</v>
      </c>
      <c r="C22" s="16" t="s">
        <v>48</v>
      </c>
      <c r="D22" s="23">
        <v>17826901</v>
      </c>
      <c r="E22" s="24">
        <v>43840468</v>
      </c>
      <c r="F22" s="24">
        <v>18090543</v>
      </c>
      <c r="G22" s="31">
        <f t="shared" si="1"/>
        <v>0.41264484220378306</v>
      </c>
      <c r="H22" s="23">
        <v>61345</v>
      </c>
      <c r="I22" s="24">
        <v>2661449</v>
      </c>
      <c r="J22" s="24">
        <v>2392031</v>
      </c>
      <c r="K22" s="23">
        <v>5114825</v>
      </c>
      <c r="L22" s="23">
        <v>866638</v>
      </c>
      <c r="M22" s="24">
        <v>2431546</v>
      </c>
      <c r="N22" s="24">
        <v>1561656</v>
      </c>
      <c r="O22" s="23">
        <v>4859840</v>
      </c>
      <c r="P22" s="23">
        <v>277349</v>
      </c>
      <c r="Q22" s="24">
        <v>3155016</v>
      </c>
      <c r="R22" s="24">
        <v>2420955</v>
      </c>
      <c r="S22" s="23">
        <v>5853320</v>
      </c>
      <c r="T22" s="23">
        <v>511909</v>
      </c>
      <c r="U22" s="24">
        <v>946507</v>
      </c>
      <c r="V22" s="24">
        <v>804142</v>
      </c>
      <c r="W22" s="35">
        <v>2262558</v>
      </c>
    </row>
    <row r="23" spans="1:23" ht="13" customHeight="1" x14ac:dyDescent="0.3">
      <c r="A23" s="14" t="s">
        <v>20</v>
      </c>
      <c r="B23" s="15" t="s">
        <v>49</v>
      </c>
      <c r="C23" s="16" t="s">
        <v>50</v>
      </c>
      <c r="D23" s="23">
        <v>12853043</v>
      </c>
      <c r="E23" s="24">
        <v>16853044</v>
      </c>
      <c r="F23" s="24">
        <v>7935958</v>
      </c>
      <c r="G23" s="31">
        <f t="shared" si="1"/>
        <v>0.47089166799778132</v>
      </c>
      <c r="H23" s="23">
        <v>167751</v>
      </c>
      <c r="I23" s="24">
        <v>457509</v>
      </c>
      <c r="J23" s="24">
        <v>108166</v>
      </c>
      <c r="K23" s="23">
        <v>733426</v>
      </c>
      <c r="L23" s="23">
        <v>795457</v>
      </c>
      <c r="M23" s="24">
        <v>1006380</v>
      </c>
      <c r="N23" s="24">
        <v>3325374</v>
      </c>
      <c r="O23" s="23">
        <v>5127211</v>
      </c>
      <c r="P23" s="23">
        <v>2584390</v>
      </c>
      <c r="Q23" s="24">
        <v>500582</v>
      </c>
      <c r="R23" s="24">
        <v>-218765</v>
      </c>
      <c r="S23" s="23">
        <v>2866207</v>
      </c>
      <c r="T23" s="23">
        <v>-3398544</v>
      </c>
      <c r="U23" s="24">
        <v>1954865</v>
      </c>
      <c r="V23" s="24">
        <v>652793</v>
      </c>
      <c r="W23" s="35">
        <v>-790886</v>
      </c>
    </row>
    <row r="24" spans="1:23" ht="13" customHeight="1" x14ac:dyDescent="0.3">
      <c r="A24" s="14" t="s">
        <v>35</v>
      </c>
      <c r="B24" s="15" t="s">
        <v>51</v>
      </c>
      <c r="C24" s="16" t="s">
        <v>52</v>
      </c>
      <c r="D24" s="23">
        <v>77206126</v>
      </c>
      <c r="E24" s="24">
        <v>104955315</v>
      </c>
      <c r="F24" s="24">
        <v>54456814</v>
      </c>
      <c r="G24" s="31">
        <f t="shared" si="1"/>
        <v>0.51885713458151217</v>
      </c>
      <c r="H24" s="23">
        <v>0</v>
      </c>
      <c r="I24" s="24">
        <v>1486910</v>
      </c>
      <c r="J24" s="24">
        <v>2997532</v>
      </c>
      <c r="K24" s="23">
        <v>4484442</v>
      </c>
      <c r="L24" s="23">
        <v>2347126</v>
      </c>
      <c r="M24" s="24">
        <v>2927374</v>
      </c>
      <c r="N24" s="24">
        <v>10473334</v>
      </c>
      <c r="O24" s="23">
        <v>15747834</v>
      </c>
      <c r="P24" s="23">
        <v>4277645</v>
      </c>
      <c r="Q24" s="24">
        <v>4961098</v>
      </c>
      <c r="R24" s="24">
        <v>5727535</v>
      </c>
      <c r="S24" s="23">
        <v>14966278</v>
      </c>
      <c r="T24" s="23">
        <v>6029261</v>
      </c>
      <c r="U24" s="24">
        <v>3878010</v>
      </c>
      <c r="V24" s="24">
        <v>9350989</v>
      </c>
      <c r="W24" s="35">
        <v>19258260</v>
      </c>
    </row>
    <row r="25" spans="1:23" ht="13" customHeight="1" x14ac:dyDescent="0.3">
      <c r="A25" s="17" t="s">
        <v>0</v>
      </c>
      <c r="B25" s="18" t="s">
        <v>53</v>
      </c>
      <c r="C25" s="19" t="s">
        <v>0</v>
      </c>
      <c r="D25" s="25">
        <f>SUM(D18:D24)</f>
        <v>215300070</v>
      </c>
      <c r="E25" s="26">
        <f>SUM(E18:E24)</f>
        <v>289614583</v>
      </c>
      <c r="F25" s="26">
        <f>SUM(F18:F24)</f>
        <v>166982382</v>
      </c>
      <c r="G25" s="32">
        <f t="shared" si="1"/>
        <v>0.57656758948495357</v>
      </c>
      <c r="H25" s="25">
        <f t="shared" ref="H25:W25" si="3">SUM(H18:H24)</f>
        <v>1306464</v>
      </c>
      <c r="I25" s="26">
        <f t="shared" si="3"/>
        <v>12520861</v>
      </c>
      <c r="J25" s="26">
        <f t="shared" si="3"/>
        <v>14939870</v>
      </c>
      <c r="K25" s="25">
        <f t="shared" si="3"/>
        <v>28767195</v>
      </c>
      <c r="L25" s="25">
        <f t="shared" si="3"/>
        <v>24455761</v>
      </c>
      <c r="M25" s="26">
        <f t="shared" si="3"/>
        <v>11823585</v>
      </c>
      <c r="N25" s="26">
        <f t="shared" si="3"/>
        <v>24802315</v>
      </c>
      <c r="O25" s="25">
        <f t="shared" si="3"/>
        <v>61081661</v>
      </c>
      <c r="P25" s="25">
        <f t="shared" si="3"/>
        <v>11637890</v>
      </c>
      <c r="Q25" s="26">
        <f t="shared" si="3"/>
        <v>9366211</v>
      </c>
      <c r="R25" s="26">
        <f t="shared" si="3"/>
        <v>17161280</v>
      </c>
      <c r="S25" s="25">
        <f t="shared" si="3"/>
        <v>38165381</v>
      </c>
      <c r="T25" s="25">
        <f t="shared" si="3"/>
        <v>15307595</v>
      </c>
      <c r="U25" s="26">
        <f t="shared" si="3"/>
        <v>11946407</v>
      </c>
      <c r="V25" s="26">
        <f t="shared" si="3"/>
        <v>11714143</v>
      </c>
      <c r="W25" s="36">
        <f t="shared" si="3"/>
        <v>38968145</v>
      </c>
    </row>
    <row r="26" spans="1:23" ht="13" customHeight="1" x14ac:dyDescent="0.3">
      <c r="A26" s="14" t="s">
        <v>20</v>
      </c>
      <c r="B26" s="15" t="s">
        <v>54</v>
      </c>
      <c r="C26" s="16" t="s">
        <v>55</v>
      </c>
      <c r="D26" s="23">
        <v>8306404</v>
      </c>
      <c r="E26" s="24">
        <v>8306404</v>
      </c>
      <c r="F26" s="24">
        <v>18121139</v>
      </c>
      <c r="G26" s="31">
        <f t="shared" si="1"/>
        <v>2.1815865204726377</v>
      </c>
      <c r="H26" s="23">
        <v>874789</v>
      </c>
      <c r="I26" s="24">
        <v>581338</v>
      </c>
      <c r="J26" s="24">
        <v>1231876</v>
      </c>
      <c r="K26" s="23">
        <v>2688003</v>
      </c>
      <c r="L26" s="23">
        <v>2782818</v>
      </c>
      <c r="M26" s="24">
        <v>948294</v>
      </c>
      <c r="N26" s="24">
        <v>2084456</v>
      </c>
      <c r="O26" s="23">
        <v>5815568</v>
      </c>
      <c r="P26" s="23">
        <v>9141</v>
      </c>
      <c r="Q26" s="24">
        <v>1216092</v>
      </c>
      <c r="R26" s="24">
        <v>4635</v>
      </c>
      <c r="S26" s="23">
        <v>1229868</v>
      </c>
      <c r="T26" s="23">
        <v>88935</v>
      </c>
      <c r="U26" s="24">
        <v>116921</v>
      </c>
      <c r="V26" s="24">
        <v>8181844</v>
      </c>
      <c r="W26" s="35">
        <v>8387700</v>
      </c>
    </row>
    <row r="27" spans="1:23" ht="13" customHeight="1" x14ac:dyDescent="0.3">
      <c r="A27" s="14" t="s">
        <v>20</v>
      </c>
      <c r="B27" s="15" t="s">
        <v>56</v>
      </c>
      <c r="C27" s="16" t="s">
        <v>57</v>
      </c>
      <c r="D27" s="23">
        <v>6574608</v>
      </c>
      <c r="E27" s="24">
        <v>7224608</v>
      </c>
      <c r="F27" s="24">
        <v>6823503</v>
      </c>
      <c r="G27" s="31">
        <f t="shared" si="1"/>
        <v>0.94448072476735068</v>
      </c>
      <c r="H27" s="23">
        <v>808537</v>
      </c>
      <c r="I27" s="24">
        <v>535688</v>
      </c>
      <c r="J27" s="24">
        <v>1767699</v>
      </c>
      <c r="K27" s="23">
        <v>3111924</v>
      </c>
      <c r="L27" s="23">
        <v>738761</v>
      </c>
      <c r="M27" s="24">
        <v>451962</v>
      </c>
      <c r="N27" s="24">
        <v>843422</v>
      </c>
      <c r="O27" s="23">
        <v>2034145</v>
      </c>
      <c r="P27" s="23">
        <v>66892</v>
      </c>
      <c r="Q27" s="24">
        <v>450312</v>
      </c>
      <c r="R27" s="24">
        <v>71076</v>
      </c>
      <c r="S27" s="23">
        <v>588280</v>
      </c>
      <c r="T27" s="23">
        <v>78698</v>
      </c>
      <c r="U27" s="24">
        <v>417170</v>
      </c>
      <c r="V27" s="24">
        <v>593286</v>
      </c>
      <c r="W27" s="35">
        <v>1089154</v>
      </c>
    </row>
    <row r="28" spans="1:23" ht="13" customHeight="1" x14ac:dyDescent="0.3">
      <c r="A28" s="14" t="s">
        <v>20</v>
      </c>
      <c r="B28" s="15" t="s">
        <v>58</v>
      </c>
      <c r="C28" s="16" t="s">
        <v>59</v>
      </c>
      <c r="D28" s="23">
        <v>13974606</v>
      </c>
      <c r="E28" s="24">
        <v>8924844</v>
      </c>
      <c r="F28" s="24">
        <v>9606220</v>
      </c>
      <c r="G28" s="31">
        <f t="shared" si="1"/>
        <v>1.0763459843107621</v>
      </c>
      <c r="H28" s="23">
        <v>606314</v>
      </c>
      <c r="I28" s="24">
        <v>477561</v>
      </c>
      <c r="J28" s="24">
        <v>659267</v>
      </c>
      <c r="K28" s="23">
        <v>1743142</v>
      </c>
      <c r="L28" s="23">
        <v>1564310</v>
      </c>
      <c r="M28" s="24">
        <v>698832</v>
      </c>
      <c r="N28" s="24">
        <v>1093115</v>
      </c>
      <c r="O28" s="23">
        <v>3356257</v>
      </c>
      <c r="P28" s="23">
        <v>313223</v>
      </c>
      <c r="Q28" s="24">
        <v>884034</v>
      </c>
      <c r="R28" s="24">
        <v>386595</v>
      </c>
      <c r="S28" s="23">
        <v>1583852</v>
      </c>
      <c r="T28" s="23">
        <v>179993</v>
      </c>
      <c r="U28" s="24">
        <v>1511545</v>
      </c>
      <c r="V28" s="24">
        <v>1231431</v>
      </c>
      <c r="W28" s="35">
        <v>2922969</v>
      </c>
    </row>
    <row r="29" spans="1:23" ht="13" customHeight="1" x14ac:dyDescent="0.3">
      <c r="A29" s="14" t="s">
        <v>20</v>
      </c>
      <c r="B29" s="15" t="s">
        <v>60</v>
      </c>
      <c r="C29" s="16" t="s">
        <v>61</v>
      </c>
      <c r="D29" s="23">
        <v>7513046</v>
      </c>
      <c r="E29" s="24">
        <v>6922827</v>
      </c>
      <c r="F29" s="24">
        <v>3779606</v>
      </c>
      <c r="G29" s="31">
        <f t="shared" si="1"/>
        <v>0.54596279814590198</v>
      </c>
      <c r="H29" s="23">
        <v>298429</v>
      </c>
      <c r="I29" s="24">
        <v>567223</v>
      </c>
      <c r="J29" s="24">
        <v>528462</v>
      </c>
      <c r="K29" s="23">
        <v>1394114</v>
      </c>
      <c r="L29" s="23">
        <v>117837</v>
      </c>
      <c r="M29" s="24">
        <v>239655</v>
      </c>
      <c r="N29" s="24">
        <v>117389</v>
      </c>
      <c r="O29" s="23">
        <v>474881</v>
      </c>
      <c r="P29" s="23">
        <v>132196</v>
      </c>
      <c r="Q29" s="24">
        <v>383362</v>
      </c>
      <c r="R29" s="24">
        <v>637625</v>
      </c>
      <c r="S29" s="23">
        <v>1153183</v>
      </c>
      <c r="T29" s="23">
        <v>422500</v>
      </c>
      <c r="U29" s="24">
        <v>138504</v>
      </c>
      <c r="V29" s="24">
        <v>196424</v>
      </c>
      <c r="W29" s="35">
        <v>757428</v>
      </c>
    </row>
    <row r="30" spans="1:23" ht="13" customHeight="1" x14ac:dyDescent="0.3">
      <c r="A30" s="14" t="s">
        <v>20</v>
      </c>
      <c r="B30" s="15" t="s">
        <v>62</v>
      </c>
      <c r="C30" s="16" t="s">
        <v>63</v>
      </c>
      <c r="D30" s="23">
        <v>4669063</v>
      </c>
      <c r="E30" s="24">
        <v>4526095</v>
      </c>
      <c r="F30" s="24">
        <v>9405163</v>
      </c>
      <c r="G30" s="31">
        <f t="shared" si="1"/>
        <v>2.077986211071575</v>
      </c>
      <c r="H30" s="23">
        <v>0</v>
      </c>
      <c r="I30" s="24">
        <v>3952</v>
      </c>
      <c r="J30" s="24">
        <v>17943</v>
      </c>
      <c r="K30" s="23">
        <v>21895</v>
      </c>
      <c r="L30" s="23">
        <v>0</v>
      </c>
      <c r="M30" s="24">
        <v>21500</v>
      </c>
      <c r="N30" s="24">
        <v>40645</v>
      </c>
      <c r="O30" s="23">
        <v>62145</v>
      </c>
      <c r="P30" s="23">
        <v>131980</v>
      </c>
      <c r="Q30" s="24">
        <v>551990</v>
      </c>
      <c r="R30" s="24">
        <v>37357</v>
      </c>
      <c r="S30" s="23">
        <v>721327</v>
      </c>
      <c r="T30" s="23">
        <v>7393860</v>
      </c>
      <c r="U30" s="24">
        <v>474131</v>
      </c>
      <c r="V30" s="24">
        <v>731805</v>
      </c>
      <c r="W30" s="35">
        <v>8599796</v>
      </c>
    </row>
    <row r="31" spans="1:23" ht="13" customHeight="1" x14ac:dyDescent="0.3">
      <c r="A31" s="14" t="s">
        <v>20</v>
      </c>
      <c r="B31" s="15" t="s">
        <v>64</v>
      </c>
      <c r="C31" s="16" t="s">
        <v>65</v>
      </c>
      <c r="D31" s="23">
        <v>42515012</v>
      </c>
      <c r="E31" s="24">
        <v>63770012</v>
      </c>
      <c r="F31" s="24">
        <v>63275928</v>
      </c>
      <c r="G31" s="31">
        <f t="shared" si="1"/>
        <v>0.99225209491884681</v>
      </c>
      <c r="H31" s="23">
        <v>786338</v>
      </c>
      <c r="I31" s="24">
        <v>5260330</v>
      </c>
      <c r="J31" s="24">
        <v>12586790</v>
      </c>
      <c r="K31" s="23">
        <v>18633458</v>
      </c>
      <c r="L31" s="23">
        <v>5735657</v>
      </c>
      <c r="M31" s="24">
        <v>6648076</v>
      </c>
      <c r="N31" s="24">
        <v>14838221</v>
      </c>
      <c r="O31" s="23">
        <v>27221954</v>
      </c>
      <c r="P31" s="23">
        <v>-9871128</v>
      </c>
      <c r="Q31" s="24">
        <v>3609708</v>
      </c>
      <c r="R31" s="24">
        <v>5242768</v>
      </c>
      <c r="S31" s="23">
        <v>-1018652</v>
      </c>
      <c r="T31" s="23">
        <v>2072373</v>
      </c>
      <c r="U31" s="24">
        <v>5064124</v>
      </c>
      <c r="V31" s="24">
        <v>11302671</v>
      </c>
      <c r="W31" s="35">
        <v>18439168</v>
      </c>
    </row>
    <row r="32" spans="1:23" ht="13" customHeight="1" x14ac:dyDescent="0.3">
      <c r="A32" s="14" t="s">
        <v>35</v>
      </c>
      <c r="B32" s="15" t="s">
        <v>66</v>
      </c>
      <c r="C32" s="16" t="s">
        <v>67</v>
      </c>
      <c r="D32" s="23">
        <v>85093078</v>
      </c>
      <c r="E32" s="24">
        <v>65383635</v>
      </c>
      <c r="F32" s="24">
        <v>24497116</v>
      </c>
      <c r="G32" s="31">
        <f t="shared" si="1"/>
        <v>0.37466739192460008</v>
      </c>
      <c r="H32" s="23">
        <v>429</v>
      </c>
      <c r="I32" s="24">
        <v>2250561</v>
      </c>
      <c r="J32" s="24">
        <v>3671894</v>
      </c>
      <c r="K32" s="23">
        <v>5922884</v>
      </c>
      <c r="L32" s="23">
        <v>1909859</v>
      </c>
      <c r="M32" s="24">
        <v>3296159</v>
      </c>
      <c r="N32" s="24">
        <v>4047460</v>
      </c>
      <c r="O32" s="23">
        <v>9253478</v>
      </c>
      <c r="P32" s="23">
        <v>3667740</v>
      </c>
      <c r="Q32" s="24">
        <v>1077710</v>
      </c>
      <c r="R32" s="24">
        <v>2829202</v>
      </c>
      <c r="S32" s="23">
        <v>7574652</v>
      </c>
      <c r="T32" s="23">
        <v>2509920</v>
      </c>
      <c r="U32" s="24">
        <v>5549416</v>
      </c>
      <c r="V32" s="24">
        <v>-6313234</v>
      </c>
      <c r="W32" s="35">
        <v>1746102</v>
      </c>
    </row>
    <row r="33" spans="1:23" ht="13" customHeight="1" x14ac:dyDescent="0.3">
      <c r="A33" s="17" t="s">
        <v>0</v>
      </c>
      <c r="B33" s="18" t="s">
        <v>68</v>
      </c>
      <c r="C33" s="19" t="s">
        <v>0</v>
      </c>
      <c r="D33" s="25">
        <f>SUM(D26:D32)</f>
        <v>168645817</v>
      </c>
      <c r="E33" s="26">
        <f>SUM(E26:E32)</f>
        <v>165058425</v>
      </c>
      <c r="F33" s="26">
        <f>SUM(F26:F32)</f>
        <v>135508675</v>
      </c>
      <c r="G33" s="32">
        <f t="shared" si="1"/>
        <v>0.82097399754056788</v>
      </c>
      <c r="H33" s="25">
        <f t="shared" ref="H33:W33" si="4">SUM(H26:H32)</f>
        <v>3374836</v>
      </c>
      <c r="I33" s="26">
        <f t="shared" si="4"/>
        <v>9676653</v>
      </c>
      <c r="J33" s="26">
        <f t="shared" si="4"/>
        <v>20463931</v>
      </c>
      <c r="K33" s="25">
        <f t="shared" si="4"/>
        <v>33515420</v>
      </c>
      <c r="L33" s="25">
        <f t="shared" si="4"/>
        <v>12849242</v>
      </c>
      <c r="M33" s="26">
        <f t="shared" si="4"/>
        <v>12304478</v>
      </c>
      <c r="N33" s="26">
        <f t="shared" si="4"/>
        <v>23064708</v>
      </c>
      <c r="O33" s="25">
        <f t="shared" si="4"/>
        <v>48218428</v>
      </c>
      <c r="P33" s="25">
        <f t="shared" si="4"/>
        <v>-5549956</v>
      </c>
      <c r="Q33" s="26">
        <f t="shared" si="4"/>
        <v>8173208</v>
      </c>
      <c r="R33" s="26">
        <f t="shared" si="4"/>
        <v>9209258</v>
      </c>
      <c r="S33" s="25">
        <f t="shared" si="4"/>
        <v>11832510</v>
      </c>
      <c r="T33" s="25">
        <f t="shared" si="4"/>
        <v>12746279</v>
      </c>
      <c r="U33" s="26">
        <f t="shared" si="4"/>
        <v>13271811</v>
      </c>
      <c r="V33" s="26">
        <f t="shared" si="4"/>
        <v>15924227</v>
      </c>
      <c r="W33" s="36">
        <f t="shared" si="4"/>
        <v>41942317</v>
      </c>
    </row>
    <row r="34" spans="1:23" ht="13" customHeight="1" x14ac:dyDescent="0.3">
      <c r="A34" s="14" t="s">
        <v>20</v>
      </c>
      <c r="B34" s="15" t="s">
        <v>69</v>
      </c>
      <c r="C34" s="16" t="s">
        <v>70</v>
      </c>
      <c r="D34" s="23">
        <v>18291624</v>
      </c>
      <c r="E34" s="24">
        <v>15408136</v>
      </c>
      <c r="F34" s="24">
        <v>7607491</v>
      </c>
      <c r="G34" s="31">
        <f t="shared" si="1"/>
        <v>0.49373207765040494</v>
      </c>
      <c r="H34" s="23">
        <v>262438</v>
      </c>
      <c r="I34" s="24">
        <v>141861</v>
      </c>
      <c r="J34" s="24">
        <v>394879</v>
      </c>
      <c r="K34" s="23">
        <v>799178</v>
      </c>
      <c r="L34" s="23">
        <v>715918</v>
      </c>
      <c r="M34" s="24">
        <v>976171</v>
      </c>
      <c r="N34" s="24">
        <v>635774</v>
      </c>
      <c r="O34" s="23">
        <v>2327863</v>
      </c>
      <c r="P34" s="23">
        <v>517961</v>
      </c>
      <c r="Q34" s="24">
        <v>463570</v>
      </c>
      <c r="R34" s="24">
        <v>666735</v>
      </c>
      <c r="S34" s="23">
        <v>1648266</v>
      </c>
      <c r="T34" s="23">
        <v>1151920</v>
      </c>
      <c r="U34" s="24">
        <v>313761</v>
      </c>
      <c r="V34" s="24">
        <v>1366503</v>
      </c>
      <c r="W34" s="35">
        <v>2832184</v>
      </c>
    </row>
    <row r="35" spans="1:23" ht="13" customHeight="1" x14ac:dyDescent="0.3">
      <c r="A35" s="14" t="s">
        <v>20</v>
      </c>
      <c r="B35" s="15" t="s">
        <v>71</v>
      </c>
      <c r="C35" s="16" t="s">
        <v>72</v>
      </c>
      <c r="D35" s="23">
        <v>24211796</v>
      </c>
      <c r="E35" s="24">
        <v>21994843</v>
      </c>
      <c r="F35" s="24">
        <v>10053966</v>
      </c>
      <c r="G35" s="31">
        <f t="shared" si="1"/>
        <v>0.45710560425459734</v>
      </c>
      <c r="H35" s="23">
        <v>326258</v>
      </c>
      <c r="I35" s="24">
        <v>758476</v>
      </c>
      <c r="J35" s="24">
        <v>535730</v>
      </c>
      <c r="K35" s="23">
        <v>1620464</v>
      </c>
      <c r="L35" s="23">
        <v>1255158</v>
      </c>
      <c r="M35" s="24">
        <v>403389</v>
      </c>
      <c r="N35" s="24">
        <v>1710743</v>
      </c>
      <c r="O35" s="23">
        <v>3369290</v>
      </c>
      <c r="P35" s="23">
        <v>778672</v>
      </c>
      <c r="Q35" s="24">
        <v>515815</v>
      </c>
      <c r="R35" s="24">
        <v>955457</v>
      </c>
      <c r="S35" s="23">
        <v>2249944</v>
      </c>
      <c r="T35" s="23">
        <v>382374</v>
      </c>
      <c r="U35" s="24">
        <v>1120481</v>
      </c>
      <c r="V35" s="24">
        <v>1311413</v>
      </c>
      <c r="W35" s="35">
        <v>2814268</v>
      </c>
    </row>
    <row r="36" spans="1:23" ht="13" customHeight="1" x14ac:dyDescent="0.3">
      <c r="A36" s="14" t="s">
        <v>20</v>
      </c>
      <c r="B36" s="15" t="s">
        <v>73</v>
      </c>
      <c r="C36" s="16" t="s">
        <v>74</v>
      </c>
      <c r="D36" s="23">
        <v>9178261</v>
      </c>
      <c r="E36" s="24">
        <v>22178966</v>
      </c>
      <c r="F36" s="24">
        <v>10272385</v>
      </c>
      <c r="G36" s="31">
        <f t="shared" si="1"/>
        <v>0.46315887765011227</v>
      </c>
      <c r="H36" s="23">
        <v>15246</v>
      </c>
      <c r="I36" s="24">
        <v>205555</v>
      </c>
      <c r="J36" s="24">
        <v>1587229</v>
      </c>
      <c r="K36" s="23">
        <v>1808030</v>
      </c>
      <c r="L36" s="23">
        <v>1611241</v>
      </c>
      <c r="M36" s="24">
        <v>567031</v>
      </c>
      <c r="N36" s="24">
        <v>1431576</v>
      </c>
      <c r="O36" s="23">
        <v>3609848</v>
      </c>
      <c r="P36" s="23">
        <v>159990</v>
      </c>
      <c r="Q36" s="24">
        <v>219530</v>
      </c>
      <c r="R36" s="24">
        <v>44040</v>
      </c>
      <c r="S36" s="23">
        <v>423560</v>
      </c>
      <c r="T36" s="23">
        <v>703981</v>
      </c>
      <c r="U36" s="24">
        <v>1643722</v>
      </c>
      <c r="V36" s="24">
        <v>2083244</v>
      </c>
      <c r="W36" s="35">
        <v>4430947</v>
      </c>
    </row>
    <row r="37" spans="1:23" ht="13" customHeight="1" x14ac:dyDescent="0.3">
      <c r="A37" s="14" t="s">
        <v>35</v>
      </c>
      <c r="B37" s="15" t="s">
        <v>75</v>
      </c>
      <c r="C37" s="16" t="s">
        <v>76</v>
      </c>
      <c r="D37" s="23">
        <v>41100007</v>
      </c>
      <c r="E37" s="24">
        <v>34171823</v>
      </c>
      <c r="F37" s="24">
        <v>25560890</v>
      </c>
      <c r="G37" s="31">
        <f t="shared" si="1"/>
        <v>0.74801072216720776</v>
      </c>
      <c r="H37" s="23">
        <v>808873</v>
      </c>
      <c r="I37" s="24">
        <v>1934873</v>
      </c>
      <c r="J37" s="24">
        <v>3836173</v>
      </c>
      <c r="K37" s="23">
        <v>6579919</v>
      </c>
      <c r="L37" s="23">
        <v>1778459</v>
      </c>
      <c r="M37" s="24">
        <v>2765471</v>
      </c>
      <c r="N37" s="24">
        <v>1290197</v>
      </c>
      <c r="O37" s="23">
        <v>5834127</v>
      </c>
      <c r="P37" s="23">
        <v>3133451</v>
      </c>
      <c r="Q37" s="24">
        <v>835328</v>
      </c>
      <c r="R37" s="24">
        <v>4234131</v>
      </c>
      <c r="S37" s="23">
        <v>8202910</v>
      </c>
      <c r="T37" s="23">
        <v>1339833</v>
      </c>
      <c r="U37" s="24">
        <v>1730608</v>
      </c>
      <c r="V37" s="24">
        <v>1873493</v>
      </c>
      <c r="W37" s="35">
        <v>4943934</v>
      </c>
    </row>
    <row r="38" spans="1:23" ht="13" customHeight="1" x14ac:dyDescent="0.3">
      <c r="A38" s="17" t="s">
        <v>0</v>
      </c>
      <c r="B38" s="18" t="s">
        <v>77</v>
      </c>
      <c r="C38" s="19" t="s">
        <v>0</v>
      </c>
      <c r="D38" s="25">
        <f>SUM(D34:D37)</f>
        <v>92781688</v>
      </c>
      <c r="E38" s="26">
        <f>SUM(E34:E37)</f>
        <v>93753768</v>
      </c>
      <c r="F38" s="26">
        <f>SUM(F34:F37)</f>
        <v>53494732</v>
      </c>
      <c r="G38" s="32">
        <f t="shared" si="1"/>
        <v>0.57058754161219416</v>
      </c>
      <c r="H38" s="25">
        <f t="shared" ref="H38:W38" si="5">SUM(H34:H37)</f>
        <v>1412815</v>
      </c>
      <c r="I38" s="26">
        <f t="shared" si="5"/>
        <v>3040765</v>
      </c>
      <c r="J38" s="26">
        <f t="shared" si="5"/>
        <v>6354011</v>
      </c>
      <c r="K38" s="25">
        <f t="shared" si="5"/>
        <v>10807591</v>
      </c>
      <c r="L38" s="25">
        <f t="shared" si="5"/>
        <v>5360776</v>
      </c>
      <c r="M38" s="26">
        <f t="shared" si="5"/>
        <v>4712062</v>
      </c>
      <c r="N38" s="26">
        <f t="shared" si="5"/>
        <v>5068290</v>
      </c>
      <c r="O38" s="25">
        <f t="shared" si="5"/>
        <v>15141128</v>
      </c>
      <c r="P38" s="25">
        <f t="shared" si="5"/>
        <v>4590074</v>
      </c>
      <c r="Q38" s="26">
        <f t="shared" si="5"/>
        <v>2034243</v>
      </c>
      <c r="R38" s="26">
        <f t="shared" si="5"/>
        <v>5900363</v>
      </c>
      <c r="S38" s="25">
        <f t="shared" si="5"/>
        <v>12524680</v>
      </c>
      <c r="T38" s="25">
        <f t="shared" si="5"/>
        <v>3578108</v>
      </c>
      <c r="U38" s="26">
        <f t="shared" si="5"/>
        <v>4808572</v>
      </c>
      <c r="V38" s="26">
        <f t="shared" si="5"/>
        <v>6634653</v>
      </c>
      <c r="W38" s="36">
        <f t="shared" si="5"/>
        <v>15021333</v>
      </c>
    </row>
    <row r="39" spans="1:23" ht="13" customHeight="1" x14ac:dyDescent="0.3">
      <c r="A39" s="14" t="s">
        <v>20</v>
      </c>
      <c r="B39" s="15" t="s">
        <v>78</v>
      </c>
      <c r="C39" s="16" t="s">
        <v>79</v>
      </c>
      <c r="D39" s="23">
        <v>48708996</v>
      </c>
      <c r="E39" s="24">
        <v>55159006</v>
      </c>
      <c r="F39" s="24">
        <v>51626699</v>
      </c>
      <c r="G39" s="31">
        <f t="shared" si="1"/>
        <v>0.93596137319805939</v>
      </c>
      <c r="H39" s="23">
        <v>4123256</v>
      </c>
      <c r="I39" s="24">
        <v>4177457</v>
      </c>
      <c r="J39" s="24">
        <v>2338587</v>
      </c>
      <c r="K39" s="23">
        <v>10639300</v>
      </c>
      <c r="L39" s="23">
        <v>782961</v>
      </c>
      <c r="M39" s="24">
        <v>1615011</v>
      </c>
      <c r="N39" s="24">
        <v>5396152</v>
      </c>
      <c r="O39" s="23">
        <v>7794124</v>
      </c>
      <c r="P39" s="23">
        <v>3388411</v>
      </c>
      <c r="Q39" s="24">
        <v>2170199</v>
      </c>
      <c r="R39" s="24">
        <v>3592366</v>
      </c>
      <c r="S39" s="23">
        <v>9150976</v>
      </c>
      <c r="T39" s="23">
        <v>712389</v>
      </c>
      <c r="U39" s="24">
        <v>4804978</v>
      </c>
      <c r="V39" s="24">
        <v>18524932</v>
      </c>
      <c r="W39" s="35">
        <v>24042299</v>
      </c>
    </row>
    <row r="40" spans="1:23" ht="13" customHeight="1" x14ac:dyDescent="0.3">
      <c r="A40" s="14" t="s">
        <v>20</v>
      </c>
      <c r="B40" s="15" t="s">
        <v>80</v>
      </c>
      <c r="C40" s="16" t="s">
        <v>81</v>
      </c>
      <c r="D40" s="23">
        <v>26826766</v>
      </c>
      <c r="E40" s="24">
        <v>15431828</v>
      </c>
      <c r="F40" s="24">
        <v>8530162</v>
      </c>
      <c r="G40" s="31">
        <f t="shared" si="1"/>
        <v>0.55276419617948047</v>
      </c>
      <c r="H40" s="23">
        <v>399100</v>
      </c>
      <c r="I40" s="24">
        <v>445426</v>
      </c>
      <c r="J40" s="24">
        <v>414777</v>
      </c>
      <c r="K40" s="23">
        <v>1259303</v>
      </c>
      <c r="L40" s="23">
        <v>738842</v>
      </c>
      <c r="M40" s="24">
        <v>803424</v>
      </c>
      <c r="N40" s="24">
        <v>834900</v>
      </c>
      <c r="O40" s="23">
        <v>2377166</v>
      </c>
      <c r="P40" s="23">
        <v>1287317</v>
      </c>
      <c r="Q40" s="24">
        <v>1008554</v>
      </c>
      <c r="R40" s="24">
        <v>839378</v>
      </c>
      <c r="S40" s="23">
        <v>3135249</v>
      </c>
      <c r="T40" s="23">
        <v>354110</v>
      </c>
      <c r="U40" s="24">
        <v>292560</v>
      </c>
      <c r="V40" s="24">
        <v>1111774</v>
      </c>
      <c r="W40" s="35">
        <v>1758444</v>
      </c>
    </row>
    <row r="41" spans="1:23" ht="13" customHeight="1" x14ac:dyDescent="0.3">
      <c r="A41" s="14" t="s">
        <v>20</v>
      </c>
      <c r="B41" s="15" t="s">
        <v>82</v>
      </c>
      <c r="C41" s="16" t="s">
        <v>83</v>
      </c>
      <c r="D41" s="23">
        <v>32917285</v>
      </c>
      <c r="E41" s="24">
        <v>47664091</v>
      </c>
      <c r="F41" s="24">
        <v>34078193</v>
      </c>
      <c r="G41" s="31">
        <f t="shared" si="1"/>
        <v>0.7149657590239159</v>
      </c>
      <c r="H41" s="23">
        <v>570387</v>
      </c>
      <c r="I41" s="24">
        <v>403254</v>
      </c>
      <c r="J41" s="24">
        <v>1297139</v>
      </c>
      <c r="K41" s="23">
        <v>2270780</v>
      </c>
      <c r="L41" s="23">
        <v>1326994</v>
      </c>
      <c r="M41" s="24">
        <v>860780</v>
      </c>
      <c r="N41" s="24">
        <v>10684450</v>
      </c>
      <c r="O41" s="23">
        <v>12872224</v>
      </c>
      <c r="P41" s="23">
        <v>1282134</v>
      </c>
      <c r="Q41" s="24">
        <v>2633605</v>
      </c>
      <c r="R41" s="24">
        <v>3149689</v>
      </c>
      <c r="S41" s="23">
        <v>7065428</v>
      </c>
      <c r="T41" s="23">
        <v>466204</v>
      </c>
      <c r="U41" s="24">
        <v>3750792</v>
      </c>
      <c r="V41" s="24">
        <v>7652765</v>
      </c>
      <c r="W41" s="35">
        <v>11869761</v>
      </c>
    </row>
    <row r="42" spans="1:23" ht="13" customHeight="1" x14ac:dyDescent="0.3">
      <c r="A42" s="14" t="s">
        <v>20</v>
      </c>
      <c r="B42" s="15" t="s">
        <v>84</v>
      </c>
      <c r="C42" s="16" t="s">
        <v>85</v>
      </c>
      <c r="D42" s="23">
        <v>30637608</v>
      </c>
      <c r="E42" s="24">
        <v>24821303</v>
      </c>
      <c r="F42" s="24">
        <v>26257327</v>
      </c>
      <c r="G42" s="31">
        <f t="shared" si="1"/>
        <v>1.0578544970020309</v>
      </c>
      <c r="H42" s="23">
        <v>1452206</v>
      </c>
      <c r="I42" s="24">
        <v>1388063</v>
      </c>
      <c r="J42" s="24">
        <v>231138</v>
      </c>
      <c r="K42" s="23">
        <v>3071407</v>
      </c>
      <c r="L42" s="23">
        <v>174067</v>
      </c>
      <c r="M42" s="24">
        <v>334437</v>
      </c>
      <c r="N42" s="24">
        <v>435867</v>
      </c>
      <c r="O42" s="23">
        <v>944371</v>
      </c>
      <c r="P42" s="23">
        <v>326216</v>
      </c>
      <c r="Q42" s="24">
        <v>1921180</v>
      </c>
      <c r="R42" s="24">
        <v>7766785</v>
      </c>
      <c r="S42" s="23">
        <v>10014181</v>
      </c>
      <c r="T42" s="23">
        <v>6768672</v>
      </c>
      <c r="U42" s="24">
        <v>-637783</v>
      </c>
      <c r="V42" s="24">
        <v>6096479</v>
      </c>
      <c r="W42" s="35">
        <v>12227368</v>
      </c>
    </row>
    <row r="43" spans="1:23" ht="13" customHeight="1" x14ac:dyDescent="0.3">
      <c r="A43" s="14" t="s">
        <v>20</v>
      </c>
      <c r="B43" s="15" t="s">
        <v>86</v>
      </c>
      <c r="C43" s="16" t="s">
        <v>87</v>
      </c>
      <c r="D43" s="23">
        <v>44287228</v>
      </c>
      <c r="E43" s="24">
        <v>56457012</v>
      </c>
      <c r="F43" s="24">
        <v>51694084</v>
      </c>
      <c r="G43" s="31">
        <f t="shared" si="1"/>
        <v>0.91563620122155953</v>
      </c>
      <c r="H43" s="23">
        <v>2391171</v>
      </c>
      <c r="I43" s="24">
        <v>4412827</v>
      </c>
      <c r="J43" s="24">
        <v>3200624</v>
      </c>
      <c r="K43" s="23">
        <v>10004622</v>
      </c>
      <c r="L43" s="23">
        <v>5001691</v>
      </c>
      <c r="M43" s="24">
        <v>3446170</v>
      </c>
      <c r="N43" s="24">
        <v>5574660</v>
      </c>
      <c r="O43" s="23">
        <v>14022521</v>
      </c>
      <c r="P43" s="23">
        <v>3803437</v>
      </c>
      <c r="Q43" s="24">
        <v>6450127</v>
      </c>
      <c r="R43" s="24">
        <v>1565135</v>
      </c>
      <c r="S43" s="23">
        <v>11818699</v>
      </c>
      <c r="T43" s="23">
        <v>4649289</v>
      </c>
      <c r="U43" s="24">
        <v>5889194</v>
      </c>
      <c r="V43" s="24">
        <v>5309759</v>
      </c>
      <c r="W43" s="35">
        <v>15848242</v>
      </c>
    </row>
    <row r="44" spans="1:23" ht="13" customHeight="1" x14ac:dyDescent="0.3">
      <c r="A44" s="14" t="s">
        <v>35</v>
      </c>
      <c r="B44" s="15" t="s">
        <v>88</v>
      </c>
      <c r="C44" s="16" t="s">
        <v>89</v>
      </c>
      <c r="D44" s="23">
        <v>53033099</v>
      </c>
      <c r="E44" s="24">
        <v>65290099</v>
      </c>
      <c r="F44" s="24">
        <v>42672138</v>
      </c>
      <c r="G44" s="31">
        <f t="shared" si="1"/>
        <v>0.65357747428136082</v>
      </c>
      <c r="H44" s="23">
        <v>7310735</v>
      </c>
      <c r="I44" s="24">
        <v>1428944</v>
      </c>
      <c r="J44" s="24">
        <v>3955880</v>
      </c>
      <c r="K44" s="23">
        <v>12695559</v>
      </c>
      <c r="L44" s="23">
        <v>4066498</v>
      </c>
      <c r="M44" s="24">
        <v>2516261</v>
      </c>
      <c r="N44" s="24">
        <v>4619921</v>
      </c>
      <c r="O44" s="23">
        <v>11202680</v>
      </c>
      <c r="P44" s="23">
        <v>3344594</v>
      </c>
      <c r="Q44" s="24">
        <v>6220380</v>
      </c>
      <c r="R44" s="24">
        <v>2599775</v>
      </c>
      <c r="S44" s="23">
        <v>12164749</v>
      </c>
      <c r="T44" s="23">
        <v>-4107773</v>
      </c>
      <c r="U44" s="24">
        <v>8997148</v>
      </c>
      <c r="V44" s="24">
        <v>1719775</v>
      </c>
      <c r="W44" s="35">
        <v>6609150</v>
      </c>
    </row>
    <row r="45" spans="1:23" ht="13" customHeight="1" x14ac:dyDescent="0.3">
      <c r="A45" s="17" t="s">
        <v>0</v>
      </c>
      <c r="B45" s="18" t="s">
        <v>90</v>
      </c>
      <c r="C45" s="19" t="s">
        <v>0</v>
      </c>
      <c r="D45" s="25">
        <f>SUM(D39:D44)</f>
        <v>236410982</v>
      </c>
      <c r="E45" s="26">
        <f>SUM(E39:E44)</f>
        <v>264823339</v>
      </c>
      <c r="F45" s="26">
        <f>SUM(F39:F44)</f>
        <v>214858603</v>
      </c>
      <c r="G45" s="32">
        <f t="shared" si="1"/>
        <v>0.81132804914902157</v>
      </c>
      <c r="H45" s="25">
        <f t="shared" ref="H45:W45" si="6">SUM(H39:H44)</f>
        <v>16246855</v>
      </c>
      <c r="I45" s="26">
        <f t="shared" si="6"/>
        <v>12255971</v>
      </c>
      <c r="J45" s="26">
        <f t="shared" si="6"/>
        <v>11438145</v>
      </c>
      <c r="K45" s="25">
        <f t="shared" si="6"/>
        <v>39940971</v>
      </c>
      <c r="L45" s="25">
        <f t="shared" si="6"/>
        <v>12091053</v>
      </c>
      <c r="M45" s="26">
        <f t="shared" si="6"/>
        <v>9576083</v>
      </c>
      <c r="N45" s="26">
        <f t="shared" si="6"/>
        <v>27545950</v>
      </c>
      <c r="O45" s="25">
        <f t="shared" si="6"/>
        <v>49213086</v>
      </c>
      <c r="P45" s="25">
        <f t="shared" si="6"/>
        <v>13432109</v>
      </c>
      <c r="Q45" s="26">
        <f t="shared" si="6"/>
        <v>20404045</v>
      </c>
      <c r="R45" s="26">
        <f t="shared" si="6"/>
        <v>19513128</v>
      </c>
      <c r="S45" s="25">
        <f t="shared" si="6"/>
        <v>53349282</v>
      </c>
      <c r="T45" s="25">
        <f t="shared" si="6"/>
        <v>8842891</v>
      </c>
      <c r="U45" s="26">
        <f t="shared" si="6"/>
        <v>23096889</v>
      </c>
      <c r="V45" s="26">
        <f t="shared" si="6"/>
        <v>40415484</v>
      </c>
      <c r="W45" s="36">
        <f t="shared" si="6"/>
        <v>72355264</v>
      </c>
    </row>
    <row r="46" spans="1:23" ht="13" customHeight="1" x14ac:dyDescent="0.3">
      <c r="A46" s="14" t="s">
        <v>20</v>
      </c>
      <c r="B46" s="15" t="s">
        <v>91</v>
      </c>
      <c r="C46" s="16" t="s">
        <v>92</v>
      </c>
      <c r="D46" s="23">
        <v>28250000</v>
      </c>
      <c r="E46" s="24">
        <v>23760000</v>
      </c>
      <c r="F46" s="24">
        <v>16945027</v>
      </c>
      <c r="G46" s="31">
        <f t="shared" si="1"/>
        <v>0.71317453703703704</v>
      </c>
      <c r="H46" s="23">
        <v>648978</v>
      </c>
      <c r="I46" s="24">
        <v>767398</v>
      </c>
      <c r="J46" s="24">
        <v>1028395</v>
      </c>
      <c r="K46" s="23">
        <v>2444771</v>
      </c>
      <c r="L46" s="23">
        <v>1053075</v>
      </c>
      <c r="M46" s="24">
        <v>989157</v>
      </c>
      <c r="N46" s="24">
        <v>2673805</v>
      </c>
      <c r="O46" s="23">
        <v>4716037</v>
      </c>
      <c r="P46" s="23">
        <v>1315652</v>
      </c>
      <c r="Q46" s="24">
        <v>1785882</v>
      </c>
      <c r="R46" s="24">
        <v>1307223</v>
      </c>
      <c r="S46" s="23">
        <v>4408757</v>
      </c>
      <c r="T46" s="23">
        <v>1742656</v>
      </c>
      <c r="U46" s="24">
        <v>1465322</v>
      </c>
      <c r="V46" s="24">
        <v>2167484</v>
      </c>
      <c r="W46" s="35">
        <v>5375462</v>
      </c>
    </row>
    <row r="47" spans="1:23" ht="13" customHeight="1" x14ac:dyDescent="0.3">
      <c r="A47" s="14" t="s">
        <v>20</v>
      </c>
      <c r="B47" s="15" t="s">
        <v>93</v>
      </c>
      <c r="C47" s="16" t="s">
        <v>94</v>
      </c>
      <c r="D47" s="23">
        <v>25750000</v>
      </c>
      <c r="E47" s="24">
        <v>27329000</v>
      </c>
      <c r="F47" s="24">
        <v>17158230</v>
      </c>
      <c r="G47" s="31">
        <f t="shared" si="1"/>
        <v>0.62783965750667792</v>
      </c>
      <c r="H47" s="23">
        <v>96400</v>
      </c>
      <c r="I47" s="24">
        <v>2333776</v>
      </c>
      <c r="J47" s="24">
        <v>448288</v>
      </c>
      <c r="K47" s="23">
        <v>2878464</v>
      </c>
      <c r="L47" s="23">
        <v>590958</v>
      </c>
      <c r="M47" s="24">
        <v>1507609</v>
      </c>
      <c r="N47" s="24">
        <v>1963325</v>
      </c>
      <c r="O47" s="23">
        <v>4061892</v>
      </c>
      <c r="P47" s="23">
        <v>1000542</v>
      </c>
      <c r="Q47" s="24">
        <v>114527</v>
      </c>
      <c r="R47" s="24">
        <v>1496678</v>
      </c>
      <c r="S47" s="23">
        <v>2611747</v>
      </c>
      <c r="T47" s="23">
        <v>1032609</v>
      </c>
      <c r="U47" s="24">
        <v>1222233</v>
      </c>
      <c r="V47" s="24">
        <v>5351285</v>
      </c>
      <c r="W47" s="35">
        <v>7606127</v>
      </c>
    </row>
    <row r="48" spans="1:23" ht="13" customHeight="1" x14ac:dyDescent="0.3">
      <c r="A48" s="14" t="s">
        <v>20</v>
      </c>
      <c r="B48" s="15" t="s">
        <v>95</v>
      </c>
      <c r="C48" s="16" t="s">
        <v>96</v>
      </c>
      <c r="D48" s="23">
        <v>55195644</v>
      </c>
      <c r="E48" s="24">
        <v>73835619</v>
      </c>
      <c r="F48" s="24">
        <v>55769916</v>
      </c>
      <c r="G48" s="31">
        <f t="shared" si="1"/>
        <v>0.75532536674474149</v>
      </c>
      <c r="H48" s="23">
        <v>896855</v>
      </c>
      <c r="I48" s="24">
        <v>3217182</v>
      </c>
      <c r="J48" s="24">
        <v>8457868</v>
      </c>
      <c r="K48" s="23">
        <v>12571905</v>
      </c>
      <c r="L48" s="23">
        <v>4945928</v>
      </c>
      <c r="M48" s="24">
        <v>5891176</v>
      </c>
      <c r="N48" s="24">
        <v>7501688</v>
      </c>
      <c r="O48" s="23">
        <v>18338792</v>
      </c>
      <c r="P48" s="23">
        <v>4460608</v>
      </c>
      <c r="Q48" s="24">
        <v>1137283</v>
      </c>
      <c r="R48" s="24">
        <v>4023668</v>
      </c>
      <c r="S48" s="23">
        <v>9621559</v>
      </c>
      <c r="T48" s="23">
        <v>2935950</v>
      </c>
      <c r="U48" s="24">
        <v>3828733</v>
      </c>
      <c r="V48" s="24">
        <v>8472977</v>
      </c>
      <c r="W48" s="35">
        <v>15237660</v>
      </c>
    </row>
    <row r="49" spans="1:23" ht="13" customHeight="1" x14ac:dyDescent="0.3">
      <c r="A49" s="14" t="s">
        <v>20</v>
      </c>
      <c r="B49" s="15" t="s">
        <v>97</v>
      </c>
      <c r="C49" s="16" t="s">
        <v>98</v>
      </c>
      <c r="D49" s="23">
        <v>4617153</v>
      </c>
      <c r="E49" s="24">
        <v>3538792</v>
      </c>
      <c r="F49" s="24">
        <v>2684845</v>
      </c>
      <c r="G49" s="31">
        <f t="shared" si="1"/>
        <v>0.75868968845866047</v>
      </c>
      <c r="H49" s="23">
        <v>150</v>
      </c>
      <c r="I49" s="24">
        <v>345702</v>
      </c>
      <c r="J49" s="24">
        <v>145947</v>
      </c>
      <c r="K49" s="23">
        <v>491799</v>
      </c>
      <c r="L49" s="23">
        <v>428190</v>
      </c>
      <c r="M49" s="24">
        <v>362567</v>
      </c>
      <c r="N49" s="24">
        <v>431909</v>
      </c>
      <c r="O49" s="23">
        <v>1222666</v>
      </c>
      <c r="P49" s="23">
        <v>-10051</v>
      </c>
      <c r="Q49" s="24">
        <v>213940</v>
      </c>
      <c r="R49" s="24">
        <v>120033</v>
      </c>
      <c r="S49" s="23">
        <v>323922</v>
      </c>
      <c r="T49" s="23">
        <v>253093</v>
      </c>
      <c r="U49" s="24">
        <v>286401</v>
      </c>
      <c r="V49" s="24">
        <v>106964</v>
      </c>
      <c r="W49" s="35">
        <v>646458</v>
      </c>
    </row>
    <row r="50" spans="1:23" ht="13" customHeight="1" x14ac:dyDescent="0.3">
      <c r="A50" s="14" t="s">
        <v>35</v>
      </c>
      <c r="B50" s="15" t="s">
        <v>99</v>
      </c>
      <c r="C50" s="16" t="s">
        <v>100</v>
      </c>
      <c r="D50" s="23">
        <v>117379390</v>
      </c>
      <c r="E50" s="24">
        <v>134226287</v>
      </c>
      <c r="F50" s="24">
        <v>107911420</v>
      </c>
      <c r="G50" s="31">
        <f t="shared" si="1"/>
        <v>0.80395146444004673</v>
      </c>
      <c r="H50" s="23">
        <v>4828276</v>
      </c>
      <c r="I50" s="24">
        <v>7828030</v>
      </c>
      <c r="J50" s="24">
        <v>13407443</v>
      </c>
      <c r="K50" s="23">
        <v>26063749</v>
      </c>
      <c r="L50" s="23">
        <v>3853076</v>
      </c>
      <c r="M50" s="24">
        <v>9745035</v>
      </c>
      <c r="N50" s="24">
        <v>7298085</v>
      </c>
      <c r="O50" s="23">
        <v>20896196</v>
      </c>
      <c r="P50" s="23">
        <v>12590049</v>
      </c>
      <c r="Q50" s="24">
        <v>3826035</v>
      </c>
      <c r="R50" s="24">
        <v>11417894</v>
      </c>
      <c r="S50" s="23">
        <v>27833978</v>
      </c>
      <c r="T50" s="23">
        <v>3488244</v>
      </c>
      <c r="U50" s="24">
        <v>21946417</v>
      </c>
      <c r="V50" s="24">
        <v>7682836</v>
      </c>
      <c r="W50" s="35">
        <v>33117497</v>
      </c>
    </row>
    <row r="51" spans="1:23" ht="13" customHeight="1" x14ac:dyDescent="0.3">
      <c r="A51" s="17" t="s">
        <v>0</v>
      </c>
      <c r="B51" s="18" t="s">
        <v>101</v>
      </c>
      <c r="C51" s="19" t="s">
        <v>0</v>
      </c>
      <c r="D51" s="25">
        <f>SUM(D46:D50)</f>
        <v>231192187</v>
      </c>
      <c r="E51" s="26">
        <f>SUM(E46:E50)</f>
        <v>262689698</v>
      </c>
      <c r="F51" s="26">
        <f>SUM(F46:F50)</f>
        <v>200469438</v>
      </c>
      <c r="G51" s="32">
        <f t="shared" si="1"/>
        <v>0.763141605956698</v>
      </c>
      <c r="H51" s="25">
        <f t="shared" ref="H51:W51" si="7">SUM(H46:H50)</f>
        <v>6470659</v>
      </c>
      <c r="I51" s="26">
        <f t="shared" si="7"/>
        <v>14492088</v>
      </c>
      <c r="J51" s="26">
        <f t="shared" si="7"/>
        <v>23487941</v>
      </c>
      <c r="K51" s="25">
        <f t="shared" si="7"/>
        <v>44450688</v>
      </c>
      <c r="L51" s="25">
        <f t="shared" si="7"/>
        <v>10871227</v>
      </c>
      <c r="M51" s="26">
        <f t="shared" si="7"/>
        <v>18495544</v>
      </c>
      <c r="N51" s="26">
        <f t="shared" si="7"/>
        <v>19868812</v>
      </c>
      <c r="O51" s="25">
        <f t="shared" si="7"/>
        <v>49235583</v>
      </c>
      <c r="P51" s="25">
        <f t="shared" si="7"/>
        <v>19356800</v>
      </c>
      <c r="Q51" s="26">
        <f t="shared" si="7"/>
        <v>7077667</v>
      </c>
      <c r="R51" s="26">
        <f t="shared" si="7"/>
        <v>18365496</v>
      </c>
      <c r="S51" s="25">
        <f t="shared" si="7"/>
        <v>44799963</v>
      </c>
      <c r="T51" s="25">
        <f t="shared" si="7"/>
        <v>9452552</v>
      </c>
      <c r="U51" s="26">
        <f t="shared" si="7"/>
        <v>28749106</v>
      </c>
      <c r="V51" s="26">
        <f t="shared" si="7"/>
        <v>23781546</v>
      </c>
      <c r="W51" s="36">
        <f t="shared" si="7"/>
        <v>61983204</v>
      </c>
    </row>
    <row r="52" spans="1:23" ht="13" customHeight="1" x14ac:dyDescent="0.3">
      <c r="A52" s="17" t="s">
        <v>0</v>
      </c>
      <c r="B52" s="18" t="s">
        <v>102</v>
      </c>
      <c r="C52" s="19" t="s">
        <v>0</v>
      </c>
      <c r="D52" s="25">
        <f>SUM(D6:D7,D9:D16,D18:D24,D26:D32,D34:D37,D39:D44,D46:D50)</f>
        <v>2561810175</v>
      </c>
      <c r="E52" s="26">
        <f>SUM(E6:E7,E9:E16,E18:E24,E26:E32,E34:E37,E39:E44,E46:E50)</f>
        <v>2542193103</v>
      </c>
      <c r="F52" s="26">
        <f>SUM(F6:F7,F9:F16,F18:F24,F26:F32,F34:F37,F39:F44,F46:F50)</f>
        <v>1829176461</v>
      </c>
      <c r="G52" s="32">
        <f t="shared" si="1"/>
        <v>0.71952695444001447</v>
      </c>
      <c r="H52" s="25">
        <f t="shared" ref="H52:W52" si="8">SUM(H6:H7,H9:H16,H18:H24,H26:H32,H34:H37,H39:H44,H46:H50)</f>
        <v>72705941</v>
      </c>
      <c r="I52" s="26">
        <f t="shared" si="8"/>
        <v>103484408</v>
      </c>
      <c r="J52" s="26">
        <f t="shared" si="8"/>
        <v>171072658</v>
      </c>
      <c r="K52" s="25">
        <f t="shared" si="8"/>
        <v>347263007</v>
      </c>
      <c r="L52" s="25">
        <f t="shared" si="8"/>
        <v>128674593</v>
      </c>
      <c r="M52" s="26">
        <f t="shared" si="8"/>
        <v>117723494</v>
      </c>
      <c r="N52" s="26">
        <f t="shared" si="8"/>
        <v>187313753</v>
      </c>
      <c r="O52" s="25">
        <f t="shared" si="8"/>
        <v>433711840</v>
      </c>
      <c r="P52" s="25">
        <f t="shared" si="8"/>
        <v>80572246</v>
      </c>
      <c r="Q52" s="26">
        <f t="shared" si="8"/>
        <v>86216758</v>
      </c>
      <c r="R52" s="26">
        <f t="shared" si="8"/>
        <v>113159205</v>
      </c>
      <c r="S52" s="25">
        <f t="shared" si="8"/>
        <v>279948209</v>
      </c>
      <c r="T52" s="25">
        <f t="shared" si="8"/>
        <v>100455010</v>
      </c>
      <c r="U52" s="26">
        <f t="shared" si="8"/>
        <v>138284536</v>
      </c>
      <c r="V52" s="26">
        <f t="shared" si="8"/>
        <v>529513859</v>
      </c>
      <c r="W52" s="36">
        <f t="shared" si="8"/>
        <v>768253405</v>
      </c>
    </row>
    <row r="53" spans="1:23" ht="13" customHeight="1" x14ac:dyDescent="0.3">
      <c r="A53" s="10"/>
      <c r="B53" s="11" t="s">
        <v>594</v>
      </c>
      <c r="D53" s="27"/>
      <c r="E53" s="28"/>
      <c r="F53" s="28"/>
      <c r="G53" s="33"/>
      <c r="H53" s="27"/>
      <c r="I53" s="28"/>
      <c r="J53" s="28"/>
      <c r="K53" s="27"/>
      <c r="L53" s="27"/>
      <c r="M53" s="28"/>
      <c r="N53" s="28"/>
      <c r="O53" s="27"/>
      <c r="P53" s="27"/>
      <c r="Q53" s="28"/>
      <c r="R53" s="28"/>
      <c r="S53" s="27"/>
      <c r="T53" s="27"/>
      <c r="U53" s="28"/>
      <c r="V53" s="28"/>
      <c r="W53" s="37"/>
    </row>
    <row r="54" spans="1:23" ht="13" customHeight="1" x14ac:dyDescent="0.3">
      <c r="A54" s="13" t="s">
        <v>0</v>
      </c>
      <c r="B54" s="11" t="s">
        <v>103</v>
      </c>
      <c r="D54" s="27"/>
      <c r="E54" s="28"/>
      <c r="F54" s="28"/>
      <c r="G54" s="33"/>
      <c r="H54" s="27"/>
      <c r="I54" s="28"/>
      <c r="J54" s="28"/>
      <c r="K54" s="27"/>
      <c r="L54" s="27"/>
      <c r="M54" s="28"/>
      <c r="N54" s="28"/>
      <c r="O54" s="27"/>
      <c r="P54" s="27"/>
      <c r="Q54" s="28"/>
      <c r="R54" s="28"/>
      <c r="S54" s="27"/>
      <c r="T54" s="27"/>
      <c r="U54" s="28"/>
      <c r="V54" s="28"/>
      <c r="W54" s="37"/>
    </row>
    <row r="55" spans="1:23" ht="13" customHeight="1" x14ac:dyDescent="0.3">
      <c r="A55" s="14" t="s">
        <v>14</v>
      </c>
      <c r="B55" s="15" t="s">
        <v>104</v>
      </c>
      <c r="C55" s="16" t="s">
        <v>105</v>
      </c>
      <c r="D55" s="23">
        <v>632126496</v>
      </c>
      <c r="E55" s="24">
        <v>754021591</v>
      </c>
      <c r="F55" s="24">
        <v>720879567</v>
      </c>
      <c r="G55" s="31">
        <f t="shared" ref="G55:G83" si="9">IF(($E55      =0),0,($F55      /$E55      ))</f>
        <v>0.95604631963383657</v>
      </c>
      <c r="H55" s="23">
        <v>41875922</v>
      </c>
      <c r="I55" s="24">
        <v>44816655</v>
      </c>
      <c r="J55" s="24">
        <v>70130185</v>
      </c>
      <c r="K55" s="23">
        <v>156822762</v>
      </c>
      <c r="L55" s="23">
        <v>60650347</v>
      </c>
      <c r="M55" s="24">
        <v>58464246</v>
      </c>
      <c r="N55" s="24">
        <v>92397684</v>
      </c>
      <c r="O55" s="23">
        <v>211512277</v>
      </c>
      <c r="P55" s="23">
        <v>67644798</v>
      </c>
      <c r="Q55" s="24">
        <v>60316660</v>
      </c>
      <c r="R55" s="24">
        <v>49596872</v>
      </c>
      <c r="S55" s="23">
        <v>177558330</v>
      </c>
      <c r="T55" s="23">
        <v>47744490</v>
      </c>
      <c r="U55" s="24">
        <v>53585724</v>
      </c>
      <c r="V55" s="24">
        <v>73655984</v>
      </c>
      <c r="W55" s="35">
        <v>174986198</v>
      </c>
    </row>
    <row r="56" spans="1:23" ht="13" customHeight="1" x14ac:dyDescent="0.3">
      <c r="A56" s="17" t="s">
        <v>0</v>
      </c>
      <c r="B56" s="18" t="s">
        <v>19</v>
      </c>
      <c r="C56" s="19" t="s">
        <v>0</v>
      </c>
      <c r="D56" s="25">
        <f>D55</f>
        <v>632126496</v>
      </c>
      <c r="E56" s="26">
        <f>E55</f>
        <v>754021591</v>
      </c>
      <c r="F56" s="26">
        <f>F55</f>
        <v>720879567</v>
      </c>
      <c r="G56" s="32">
        <f t="shared" si="9"/>
        <v>0.95604631963383657</v>
      </c>
      <c r="H56" s="25">
        <f t="shared" ref="H56:W56" si="10">H55</f>
        <v>41875922</v>
      </c>
      <c r="I56" s="26">
        <f t="shared" si="10"/>
        <v>44816655</v>
      </c>
      <c r="J56" s="26">
        <f t="shared" si="10"/>
        <v>70130185</v>
      </c>
      <c r="K56" s="25">
        <f t="shared" si="10"/>
        <v>156822762</v>
      </c>
      <c r="L56" s="25">
        <f t="shared" si="10"/>
        <v>60650347</v>
      </c>
      <c r="M56" s="26">
        <f t="shared" si="10"/>
        <v>58464246</v>
      </c>
      <c r="N56" s="26">
        <f t="shared" si="10"/>
        <v>92397684</v>
      </c>
      <c r="O56" s="25">
        <f t="shared" si="10"/>
        <v>211512277</v>
      </c>
      <c r="P56" s="25">
        <f t="shared" si="10"/>
        <v>67644798</v>
      </c>
      <c r="Q56" s="26">
        <f t="shared" si="10"/>
        <v>60316660</v>
      </c>
      <c r="R56" s="26">
        <f t="shared" si="10"/>
        <v>49596872</v>
      </c>
      <c r="S56" s="25">
        <f t="shared" si="10"/>
        <v>177558330</v>
      </c>
      <c r="T56" s="25">
        <f t="shared" si="10"/>
        <v>47744490</v>
      </c>
      <c r="U56" s="26">
        <f t="shared" si="10"/>
        <v>53585724</v>
      </c>
      <c r="V56" s="26">
        <f t="shared" si="10"/>
        <v>73655984</v>
      </c>
      <c r="W56" s="36">
        <f t="shared" si="10"/>
        <v>174986198</v>
      </c>
    </row>
    <row r="57" spans="1:23" ht="13" customHeight="1" x14ac:dyDescent="0.3">
      <c r="A57" s="14" t="s">
        <v>20</v>
      </c>
      <c r="B57" s="15" t="s">
        <v>106</v>
      </c>
      <c r="C57" s="16" t="s">
        <v>107</v>
      </c>
      <c r="D57" s="23">
        <v>1703000</v>
      </c>
      <c r="E57" s="24">
        <v>1500000</v>
      </c>
      <c r="F57" s="24">
        <v>2649106</v>
      </c>
      <c r="G57" s="31">
        <f t="shared" si="9"/>
        <v>1.7660706666666666</v>
      </c>
      <c r="H57" s="23">
        <v>0</v>
      </c>
      <c r="I57" s="24">
        <v>72399</v>
      </c>
      <c r="J57" s="24">
        <v>232250</v>
      </c>
      <c r="K57" s="23">
        <v>304649</v>
      </c>
      <c r="L57" s="23">
        <v>33000</v>
      </c>
      <c r="M57" s="24">
        <v>0</v>
      </c>
      <c r="N57" s="24">
        <v>73698</v>
      </c>
      <c r="O57" s="23">
        <v>106698</v>
      </c>
      <c r="P57" s="23">
        <v>35475</v>
      </c>
      <c r="Q57" s="24">
        <v>36259</v>
      </c>
      <c r="R57" s="24">
        <v>0</v>
      </c>
      <c r="S57" s="23">
        <v>71734</v>
      </c>
      <c r="T57" s="23">
        <v>185293</v>
      </c>
      <c r="U57" s="24">
        <v>328999</v>
      </c>
      <c r="V57" s="24">
        <v>1651733</v>
      </c>
      <c r="W57" s="35">
        <v>2166025</v>
      </c>
    </row>
    <row r="58" spans="1:23" ht="13" customHeight="1" x14ac:dyDescent="0.3">
      <c r="A58" s="14" t="s">
        <v>20</v>
      </c>
      <c r="B58" s="15" t="s">
        <v>108</v>
      </c>
      <c r="C58" s="16" t="s">
        <v>109</v>
      </c>
      <c r="D58" s="23">
        <v>300000</v>
      </c>
      <c r="E58" s="24">
        <v>725149</v>
      </c>
      <c r="F58" s="24">
        <v>451093</v>
      </c>
      <c r="G58" s="31">
        <f t="shared" si="9"/>
        <v>0.62206939539322259</v>
      </c>
      <c r="H58" s="23">
        <v>40983</v>
      </c>
      <c r="I58" s="24">
        <v>0</v>
      </c>
      <c r="J58" s="24">
        <v>0</v>
      </c>
      <c r="K58" s="23">
        <v>40983</v>
      </c>
      <c r="L58" s="23">
        <v>214595</v>
      </c>
      <c r="M58" s="24">
        <v>0</v>
      </c>
      <c r="N58" s="24">
        <v>0</v>
      </c>
      <c r="O58" s="23">
        <v>214595</v>
      </c>
      <c r="P58" s="23">
        <v>0</v>
      </c>
      <c r="Q58" s="24">
        <v>2290</v>
      </c>
      <c r="R58" s="24">
        <v>0</v>
      </c>
      <c r="S58" s="23">
        <v>2290</v>
      </c>
      <c r="T58" s="23">
        <v>17700</v>
      </c>
      <c r="U58" s="24">
        <v>0</v>
      </c>
      <c r="V58" s="24">
        <v>175525</v>
      </c>
      <c r="W58" s="35">
        <v>193225</v>
      </c>
    </row>
    <row r="59" spans="1:23" ht="13" customHeight="1" x14ac:dyDescent="0.3">
      <c r="A59" s="14" t="s">
        <v>20</v>
      </c>
      <c r="B59" s="15" t="s">
        <v>110</v>
      </c>
      <c r="C59" s="16" t="s">
        <v>111</v>
      </c>
      <c r="D59" s="23">
        <v>2160144</v>
      </c>
      <c r="E59" s="24">
        <v>2340124</v>
      </c>
      <c r="F59" s="24">
        <v>169565</v>
      </c>
      <c r="G59" s="31">
        <f t="shared" si="9"/>
        <v>7.2459835461710573E-2</v>
      </c>
      <c r="H59" s="23">
        <v>0</v>
      </c>
      <c r="I59" s="24">
        <v>870</v>
      </c>
      <c r="J59" s="24">
        <v>0</v>
      </c>
      <c r="K59" s="23">
        <v>870</v>
      </c>
      <c r="L59" s="23">
        <v>0</v>
      </c>
      <c r="M59" s="24">
        <v>82149</v>
      </c>
      <c r="N59" s="24">
        <v>0</v>
      </c>
      <c r="O59" s="23">
        <v>82149</v>
      </c>
      <c r="P59" s="23">
        <v>0</v>
      </c>
      <c r="Q59" s="24">
        <v>39564</v>
      </c>
      <c r="R59" s="24">
        <v>0</v>
      </c>
      <c r="S59" s="23">
        <v>39564</v>
      </c>
      <c r="T59" s="23">
        <v>46982</v>
      </c>
      <c r="U59" s="24">
        <v>0</v>
      </c>
      <c r="V59" s="24">
        <v>0</v>
      </c>
      <c r="W59" s="35">
        <v>46982</v>
      </c>
    </row>
    <row r="60" spans="1:23" ht="13" customHeight="1" x14ac:dyDescent="0.3">
      <c r="A60" s="14" t="s">
        <v>35</v>
      </c>
      <c r="B60" s="15" t="s">
        <v>112</v>
      </c>
      <c r="C60" s="16" t="s">
        <v>113</v>
      </c>
      <c r="D60" s="23">
        <v>370000</v>
      </c>
      <c r="E60" s="24">
        <v>287396</v>
      </c>
      <c r="F60" s="24">
        <v>553835</v>
      </c>
      <c r="G60" s="31">
        <f t="shared" si="9"/>
        <v>1.9270797088338043</v>
      </c>
      <c r="H60" s="23">
        <v>19848</v>
      </c>
      <c r="I60" s="24">
        <v>32209</v>
      </c>
      <c r="J60" s="24">
        <v>6201</v>
      </c>
      <c r="K60" s="23">
        <v>58258</v>
      </c>
      <c r="L60" s="23">
        <v>8048</v>
      </c>
      <c r="M60" s="24">
        <v>17709</v>
      </c>
      <c r="N60" s="24">
        <v>167590</v>
      </c>
      <c r="O60" s="23">
        <v>193347</v>
      </c>
      <c r="P60" s="23">
        <v>52805</v>
      </c>
      <c r="Q60" s="24">
        <v>110389</v>
      </c>
      <c r="R60" s="24">
        <v>77150</v>
      </c>
      <c r="S60" s="23">
        <v>240344</v>
      </c>
      <c r="T60" s="23">
        <v>41573</v>
      </c>
      <c r="U60" s="24">
        <v>20313</v>
      </c>
      <c r="V60" s="24">
        <v>0</v>
      </c>
      <c r="W60" s="35">
        <v>61886</v>
      </c>
    </row>
    <row r="61" spans="1:23" ht="13" customHeight="1" x14ac:dyDescent="0.3">
      <c r="A61" s="17" t="s">
        <v>0</v>
      </c>
      <c r="B61" s="18" t="s">
        <v>114</v>
      </c>
      <c r="C61" s="19" t="s">
        <v>0</v>
      </c>
      <c r="D61" s="25">
        <f>SUM(D57:D60)</f>
        <v>4533144</v>
      </c>
      <c r="E61" s="26">
        <f>SUM(E57:E60)</f>
        <v>4852669</v>
      </c>
      <c r="F61" s="26">
        <f>SUM(F57:F60)</f>
        <v>3823599</v>
      </c>
      <c r="G61" s="32">
        <f t="shared" si="9"/>
        <v>0.78793731861785754</v>
      </c>
      <c r="H61" s="25">
        <f t="shared" ref="H61:W61" si="11">SUM(H57:H60)</f>
        <v>60831</v>
      </c>
      <c r="I61" s="26">
        <f t="shared" si="11"/>
        <v>105478</v>
      </c>
      <c r="J61" s="26">
        <f t="shared" si="11"/>
        <v>238451</v>
      </c>
      <c r="K61" s="25">
        <f t="shared" si="11"/>
        <v>404760</v>
      </c>
      <c r="L61" s="25">
        <f t="shared" si="11"/>
        <v>255643</v>
      </c>
      <c r="M61" s="26">
        <f t="shared" si="11"/>
        <v>99858</v>
      </c>
      <c r="N61" s="26">
        <f t="shared" si="11"/>
        <v>241288</v>
      </c>
      <c r="O61" s="25">
        <f t="shared" si="11"/>
        <v>596789</v>
      </c>
      <c r="P61" s="25">
        <f t="shared" si="11"/>
        <v>88280</v>
      </c>
      <c r="Q61" s="26">
        <f t="shared" si="11"/>
        <v>188502</v>
      </c>
      <c r="R61" s="26">
        <f t="shared" si="11"/>
        <v>77150</v>
      </c>
      <c r="S61" s="25">
        <f t="shared" si="11"/>
        <v>353932</v>
      </c>
      <c r="T61" s="25">
        <f t="shared" si="11"/>
        <v>291548</v>
      </c>
      <c r="U61" s="26">
        <f t="shared" si="11"/>
        <v>349312</v>
      </c>
      <c r="V61" s="26">
        <f t="shared" si="11"/>
        <v>1827258</v>
      </c>
      <c r="W61" s="36">
        <f t="shared" si="11"/>
        <v>2468118</v>
      </c>
    </row>
    <row r="62" spans="1:23" ht="13" customHeight="1" x14ac:dyDescent="0.3">
      <c r="A62" s="14" t="s">
        <v>20</v>
      </c>
      <c r="B62" s="15" t="s">
        <v>115</v>
      </c>
      <c r="C62" s="16" t="s">
        <v>116</v>
      </c>
      <c r="D62" s="23">
        <v>1920960</v>
      </c>
      <c r="E62" s="24">
        <v>1044000</v>
      </c>
      <c r="F62" s="24">
        <v>281209</v>
      </c>
      <c r="G62" s="31">
        <f t="shared" si="9"/>
        <v>0.26935727969348661</v>
      </c>
      <c r="H62" s="23">
        <v>0</v>
      </c>
      <c r="I62" s="24">
        <v>186159</v>
      </c>
      <c r="J62" s="24">
        <v>91289</v>
      </c>
      <c r="K62" s="23">
        <v>277448</v>
      </c>
      <c r="L62" s="23">
        <v>0</v>
      </c>
      <c r="M62" s="24">
        <v>0</v>
      </c>
      <c r="N62" s="24">
        <v>0</v>
      </c>
      <c r="O62" s="23">
        <v>0</v>
      </c>
      <c r="P62" s="23">
        <v>0</v>
      </c>
      <c r="Q62" s="24">
        <v>3761</v>
      </c>
      <c r="R62" s="24">
        <v>0</v>
      </c>
      <c r="S62" s="23">
        <v>3761</v>
      </c>
      <c r="T62" s="23">
        <v>0</v>
      </c>
      <c r="U62" s="24">
        <v>0</v>
      </c>
      <c r="V62" s="24">
        <v>0</v>
      </c>
      <c r="W62" s="35">
        <v>0</v>
      </c>
    </row>
    <row r="63" spans="1:23" ht="13" customHeight="1" x14ac:dyDescent="0.3">
      <c r="A63" s="14" t="s">
        <v>20</v>
      </c>
      <c r="B63" s="15" t="s">
        <v>117</v>
      </c>
      <c r="C63" s="16" t="s">
        <v>118</v>
      </c>
      <c r="D63" s="23">
        <v>14730800</v>
      </c>
      <c r="E63" s="24">
        <v>15710800</v>
      </c>
      <c r="F63" s="24">
        <v>9423429</v>
      </c>
      <c r="G63" s="31">
        <f t="shared" si="9"/>
        <v>0.59980580237798198</v>
      </c>
      <c r="H63" s="23">
        <v>619963</v>
      </c>
      <c r="I63" s="24">
        <v>248154</v>
      </c>
      <c r="J63" s="24">
        <v>302984</v>
      </c>
      <c r="K63" s="23">
        <v>1171101</v>
      </c>
      <c r="L63" s="23">
        <v>960999</v>
      </c>
      <c r="M63" s="24">
        <v>939936</v>
      </c>
      <c r="N63" s="24">
        <v>934857</v>
      </c>
      <c r="O63" s="23">
        <v>2835792</v>
      </c>
      <c r="P63" s="23">
        <v>435076</v>
      </c>
      <c r="Q63" s="24">
        <v>756064</v>
      </c>
      <c r="R63" s="24">
        <v>1005621</v>
      </c>
      <c r="S63" s="23">
        <v>2196761</v>
      </c>
      <c r="T63" s="23">
        <v>558009</v>
      </c>
      <c r="U63" s="24">
        <v>823617</v>
      </c>
      <c r="V63" s="24">
        <v>1838149</v>
      </c>
      <c r="W63" s="35">
        <v>3219775</v>
      </c>
    </row>
    <row r="64" spans="1:23" ht="13" customHeight="1" x14ac:dyDescent="0.3">
      <c r="A64" s="14" t="s">
        <v>20</v>
      </c>
      <c r="B64" s="15" t="s">
        <v>119</v>
      </c>
      <c r="C64" s="16" t="s">
        <v>120</v>
      </c>
      <c r="D64" s="23">
        <v>20786050</v>
      </c>
      <c r="E64" s="24">
        <v>19050295</v>
      </c>
      <c r="F64" s="24">
        <v>7649652</v>
      </c>
      <c r="G64" s="31">
        <f t="shared" si="9"/>
        <v>0.40155031719981238</v>
      </c>
      <c r="H64" s="23">
        <v>1186002</v>
      </c>
      <c r="I64" s="24">
        <v>391831</v>
      </c>
      <c r="J64" s="24">
        <v>575659</v>
      </c>
      <c r="K64" s="23">
        <v>2153492</v>
      </c>
      <c r="L64" s="23">
        <v>608165</v>
      </c>
      <c r="M64" s="24">
        <v>994262</v>
      </c>
      <c r="N64" s="24">
        <v>1670731</v>
      </c>
      <c r="O64" s="23">
        <v>3273158</v>
      </c>
      <c r="P64" s="23">
        <v>374602</v>
      </c>
      <c r="Q64" s="24">
        <v>-1142882</v>
      </c>
      <c r="R64" s="24">
        <v>490571</v>
      </c>
      <c r="S64" s="23">
        <v>-277709</v>
      </c>
      <c r="T64" s="23">
        <v>55195</v>
      </c>
      <c r="U64" s="24">
        <v>637927</v>
      </c>
      <c r="V64" s="24">
        <v>1807589</v>
      </c>
      <c r="W64" s="35">
        <v>2500711</v>
      </c>
    </row>
    <row r="65" spans="1:23" ht="13" customHeight="1" x14ac:dyDescent="0.3">
      <c r="A65" s="14" t="s">
        <v>20</v>
      </c>
      <c r="B65" s="15" t="s">
        <v>121</v>
      </c>
      <c r="C65" s="16" t="s">
        <v>122</v>
      </c>
      <c r="D65" s="23">
        <v>401861524</v>
      </c>
      <c r="E65" s="24">
        <v>369794801</v>
      </c>
      <c r="F65" s="24">
        <v>98951784</v>
      </c>
      <c r="G65" s="31">
        <f t="shared" si="9"/>
        <v>0.26758565488864189</v>
      </c>
      <c r="H65" s="23">
        <v>2721082</v>
      </c>
      <c r="I65" s="24">
        <v>4222838</v>
      </c>
      <c r="J65" s="24">
        <v>6652141</v>
      </c>
      <c r="K65" s="23">
        <v>13596061</v>
      </c>
      <c r="L65" s="23">
        <v>7166538</v>
      </c>
      <c r="M65" s="24">
        <v>3046061</v>
      </c>
      <c r="N65" s="24">
        <v>16049476</v>
      </c>
      <c r="O65" s="23">
        <v>26262075</v>
      </c>
      <c r="P65" s="23">
        <v>5787949</v>
      </c>
      <c r="Q65" s="24">
        <v>7296984</v>
      </c>
      <c r="R65" s="24">
        <v>8849612</v>
      </c>
      <c r="S65" s="23">
        <v>21934545</v>
      </c>
      <c r="T65" s="23">
        <v>14879566</v>
      </c>
      <c r="U65" s="24">
        <v>3854579</v>
      </c>
      <c r="V65" s="24">
        <v>18424958</v>
      </c>
      <c r="W65" s="35">
        <v>37159103</v>
      </c>
    </row>
    <row r="66" spans="1:23" ht="13" customHeight="1" x14ac:dyDescent="0.3">
      <c r="A66" s="14" t="s">
        <v>20</v>
      </c>
      <c r="B66" s="15" t="s">
        <v>123</v>
      </c>
      <c r="C66" s="16" t="s">
        <v>124</v>
      </c>
      <c r="D66" s="23">
        <v>294111826</v>
      </c>
      <c r="E66" s="24">
        <v>432023646</v>
      </c>
      <c r="F66" s="24">
        <v>305645446</v>
      </c>
      <c r="G66" s="31">
        <f t="shared" si="9"/>
        <v>0.70747388211246198</v>
      </c>
      <c r="H66" s="23">
        <v>7318087</v>
      </c>
      <c r="I66" s="24">
        <v>31817979</v>
      </c>
      <c r="J66" s="24">
        <v>36155304</v>
      </c>
      <c r="K66" s="23">
        <v>75291370</v>
      </c>
      <c r="L66" s="23">
        <v>26585881</v>
      </c>
      <c r="M66" s="24">
        <v>29299933</v>
      </c>
      <c r="N66" s="24">
        <v>34446779</v>
      </c>
      <c r="O66" s="23">
        <v>90332593</v>
      </c>
      <c r="P66" s="23">
        <v>36391896</v>
      </c>
      <c r="Q66" s="24">
        <v>19511486</v>
      </c>
      <c r="R66" s="24">
        <v>0</v>
      </c>
      <c r="S66" s="23">
        <v>55903382</v>
      </c>
      <c r="T66" s="23">
        <v>12369507</v>
      </c>
      <c r="U66" s="24">
        <v>43335715</v>
      </c>
      <c r="V66" s="24">
        <v>28412879</v>
      </c>
      <c r="W66" s="35">
        <v>84118101</v>
      </c>
    </row>
    <row r="67" spans="1:23" ht="13" customHeight="1" x14ac:dyDescent="0.3">
      <c r="A67" s="14" t="s">
        <v>35</v>
      </c>
      <c r="B67" s="15" t="s">
        <v>125</v>
      </c>
      <c r="C67" s="16" t="s">
        <v>126</v>
      </c>
      <c r="D67" s="23">
        <v>2675000</v>
      </c>
      <c r="E67" s="24">
        <v>2675000</v>
      </c>
      <c r="F67" s="24">
        <v>2031356</v>
      </c>
      <c r="G67" s="31">
        <f t="shared" si="9"/>
        <v>0.75938542056074765</v>
      </c>
      <c r="H67" s="23">
        <v>0</v>
      </c>
      <c r="I67" s="24">
        <v>299869</v>
      </c>
      <c r="J67" s="24">
        <v>0</v>
      </c>
      <c r="K67" s="23">
        <v>299869</v>
      </c>
      <c r="L67" s="23">
        <v>269952</v>
      </c>
      <c r="M67" s="24">
        <v>763425</v>
      </c>
      <c r="N67" s="24">
        <v>101269</v>
      </c>
      <c r="O67" s="23">
        <v>1134646</v>
      </c>
      <c r="P67" s="23">
        <v>0</v>
      </c>
      <c r="Q67" s="24">
        <v>104785</v>
      </c>
      <c r="R67" s="24">
        <v>0</v>
      </c>
      <c r="S67" s="23">
        <v>104785</v>
      </c>
      <c r="T67" s="23">
        <v>394482</v>
      </c>
      <c r="U67" s="24">
        <v>0</v>
      </c>
      <c r="V67" s="24">
        <v>97574</v>
      </c>
      <c r="W67" s="35">
        <v>492056</v>
      </c>
    </row>
    <row r="68" spans="1:23" ht="13" customHeight="1" x14ac:dyDescent="0.3">
      <c r="A68" s="17" t="s">
        <v>0</v>
      </c>
      <c r="B68" s="18" t="s">
        <v>127</v>
      </c>
      <c r="C68" s="19" t="s">
        <v>0</v>
      </c>
      <c r="D68" s="25">
        <f>SUM(D62:D67)</f>
        <v>736086160</v>
      </c>
      <c r="E68" s="26">
        <f>SUM(E62:E67)</f>
        <v>840298542</v>
      </c>
      <c r="F68" s="26">
        <f>SUM(F62:F67)</f>
        <v>423982876</v>
      </c>
      <c r="G68" s="32">
        <f t="shared" si="9"/>
        <v>0.50456219403984159</v>
      </c>
      <c r="H68" s="25">
        <f t="shared" ref="H68:W68" si="12">SUM(H62:H67)</f>
        <v>11845134</v>
      </c>
      <c r="I68" s="26">
        <f t="shared" si="12"/>
        <v>37166830</v>
      </c>
      <c r="J68" s="26">
        <f t="shared" si="12"/>
        <v>43777377</v>
      </c>
      <c r="K68" s="25">
        <f t="shared" si="12"/>
        <v>92789341</v>
      </c>
      <c r="L68" s="25">
        <f t="shared" si="12"/>
        <v>35591535</v>
      </c>
      <c r="M68" s="26">
        <f t="shared" si="12"/>
        <v>35043617</v>
      </c>
      <c r="N68" s="26">
        <f t="shared" si="12"/>
        <v>53203112</v>
      </c>
      <c r="O68" s="25">
        <f t="shared" si="12"/>
        <v>123838264</v>
      </c>
      <c r="P68" s="25">
        <f t="shared" si="12"/>
        <v>42989523</v>
      </c>
      <c r="Q68" s="26">
        <f t="shared" si="12"/>
        <v>26530198</v>
      </c>
      <c r="R68" s="26">
        <f t="shared" si="12"/>
        <v>10345804</v>
      </c>
      <c r="S68" s="25">
        <f t="shared" si="12"/>
        <v>79865525</v>
      </c>
      <c r="T68" s="25">
        <f t="shared" si="12"/>
        <v>28256759</v>
      </c>
      <c r="U68" s="26">
        <f t="shared" si="12"/>
        <v>48651838</v>
      </c>
      <c r="V68" s="26">
        <f t="shared" si="12"/>
        <v>50581149</v>
      </c>
      <c r="W68" s="36">
        <f t="shared" si="12"/>
        <v>127489746</v>
      </c>
    </row>
    <row r="69" spans="1:23" ht="13" customHeight="1" x14ac:dyDescent="0.3">
      <c r="A69" s="14" t="s">
        <v>20</v>
      </c>
      <c r="B69" s="15" t="s">
        <v>128</v>
      </c>
      <c r="C69" s="16" t="s">
        <v>129</v>
      </c>
      <c r="D69" s="23">
        <v>28113888</v>
      </c>
      <c r="E69" s="24">
        <v>33680944</v>
      </c>
      <c r="F69" s="24">
        <v>25951275</v>
      </c>
      <c r="G69" s="31">
        <f t="shared" si="9"/>
        <v>0.77050319610994278</v>
      </c>
      <c r="H69" s="23">
        <v>404537</v>
      </c>
      <c r="I69" s="24">
        <v>1237317</v>
      </c>
      <c r="J69" s="24">
        <v>1155551</v>
      </c>
      <c r="K69" s="23">
        <v>2797405</v>
      </c>
      <c r="L69" s="23">
        <v>2602366</v>
      </c>
      <c r="M69" s="24">
        <v>1911898</v>
      </c>
      <c r="N69" s="24">
        <v>2606713</v>
      </c>
      <c r="O69" s="23">
        <v>7120977</v>
      </c>
      <c r="P69" s="23">
        <v>2634192</v>
      </c>
      <c r="Q69" s="24">
        <v>1656919</v>
      </c>
      <c r="R69" s="24">
        <v>3200096</v>
      </c>
      <c r="S69" s="23">
        <v>7491207</v>
      </c>
      <c r="T69" s="23">
        <v>2031237</v>
      </c>
      <c r="U69" s="24">
        <v>1567447</v>
      </c>
      <c r="V69" s="24">
        <v>4943002</v>
      </c>
      <c r="W69" s="35">
        <v>8541686</v>
      </c>
    </row>
    <row r="70" spans="1:23" ht="13" customHeight="1" x14ac:dyDescent="0.3">
      <c r="A70" s="14" t="s">
        <v>20</v>
      </c>
      <c r="B70" s="15" t="s">
        <v>130</v>
      </c>
      <c r="C70" s="16" t="s">
        <v>131</v>
      </c>
      <c r="D70" s="23">
        <v>81353451</v>
      </c>
      <c r="E70" s="24">
        <v>85378759</v>
      </c>
      <c r="F70" s="24">
        <v>89327137</v>
      </c>
      <c r="G70" s="31">
        <f t="shared" si="9"/>
        <v>1.0462454367602134</v>
      </c>
      <c r="H70" s="23">
        <v>8407354</v>
      </c>
      <c r="I70" s="24">
        <v>8606684</v>
      </c>
      <c r="J70" s="24">
        <v>6291314</v>
      </c>
      <c r="K70" s="23">
        <v>23305352</v>
      </c>
      <c r="L70" s="23">
        <v>9310993</v>
      </c>
      <c r="M70" s="24">
        <v>9651509</v>
      </c>
      <c r="N70" s="24">
        <v>8595633</v>
      </c>
      <c r="O70" s="23">
        <v>27558135</v>
      </c>
      <c r="P70" s="23">
        <v>1554079</v>
      </c>
      <c r="Q70" s="24">
        <v>8285087</v>
      </c>
      <c r="R70" s="24">
        <v>8745078</v>
      </c>
      <c r="S70" s="23">
        <v>18584244</v>
      </c>
      <c r="T70" s="23">
        <v>6646407</v>
      </c>
      <c r="U70" s="24">
        <v>7790510</v>
      </c>
      <c r="V70" s="24">
        <v>5442489</v>
      </c>
      <c r="W70" s="35">
        <v>19879406</v>
      </c>
    </row>
    <row r="71" spans="1:23" ht="13" customHeight="1" x14ac:dyDescent="0.3">
      <c r="A71" s="14" t="s">
        <v>20</v>
      </c>
      <c r="B71" s="15" t="s">
        <v>132</v>
      </c>
      <c r="C71" s="16" t="s">
        <v>133</v>
      </c>
      <c r="D71" s="23">
        <v>15824256</v>
      </c>
      <c r="E71" s="24">
        <v>15824256</v>
      </c>
      <c r="F71" s="24">
        <v>4935868</v>
      </c>
      <c r="G71" s="31">
        <f t="shared" si="9"/>
        <v>0.31191785572730873</v>
      </c>
      <c r="H71" s="23">
        <v>10813</v>
      </c>
      <c r="I71" s="24">
        <v>51646</v>
      </c>
      <c r="J71" s="24">
        <v>11832</v>
      </c>
      <c r="K71" s="23">
        <v>74291</v>
      </c>
      <c r="L71" s="23">
        <v>230846</v>
      </c>
      <c r="M71" s="24">
        <v>318737</v>
      </c>
      <c r="N71" s="24">
        <v>333653</v>
      </c>
      <c r="O71" s="23">
        <v>883236</v>
      </c>
      <c r="P71" s="23">
        <v>45682</v>
      </c>
      <c r="Q71" s="24">
        <v>156506</v>
      </c>
      <c r="R71" s="24">
        <v>597694</v>
      </c>
      <c r="S71" s="23">
        <v>799882</v>
      </c>
      <c r="T71" s="23">
        <v>1618777</v>
      </c>
      <c r="U71" s="24">
        <v>905722</v>
      </c>
      <c r="V71" s="24">
        <v>653960</v>
      </c>
      <c r="W71" s="35">
        <v>3178459</v>
      </c>
    </row>
    <row r="72" spans="1:23" ht="13" customHeight="1" x14ac:dyDescent="0.3">
      <c r="A72" s="14" t="s">
        <v>20</v>
      </c>
      <c r="B72" s="15" t="s">
        <v>134</v>
      </c>
      <c r="C72" s="16" t="s">
        <v>135</v>
      </c>
      <c r="D72" s="23">
        <v>112093481</v>
      </c>
      <c r="E72" s="24">
        <v>90365120</v>
      </c>
      <c r="F72" s="24">
        <v>28991519</v>
      </c>
      <c r="G72" s="31">
        <f t="shared" si="9"/>
        <v>0.32082643170285174</v>
      </c>
      <c r="H72" s="23">
        <v>1040700</v>
      </c>
      <c r="I72" s="24">
        <v>1011763</v>
      </c>
      <c r="J72" s="24">
        <v>1457194</v>
      </c>
      <c r="K72" s="23">
        <v>3509657</v>
      </c>
      <c r="L72" s="23">
        <v>1542820</v>
      </c>
      <c r="M72" s="24">
        <v>3686697</v>
      </c>
      <c r="N72" s="24">
        <v>2886380</v>
      </c>
      <c r="O72" s="23">
        <v>8115897</v>
      </c>
      <c r="P72" s="23">
        <v>1617749</v>
      </c>
      <c r="Q72" s="24">
        <v>4314605</v>
      </c>
      <c r="R72" s="24">
        <v>4126880</v>
      </c>
      <c r="S72" s="23">
        <v>10059234</v>
      </c>
      <c r="T72" s="23">
        <v>2948584</v>
      </c>
      <c r="U72" s="24">
        <v>4358147</v>
      </c>
      <c r="V72" s="24">
        <v>0</v>
      </c>
      <c r="W72" s="35">
        <v>7306731</v>
      </c>
    </row>
    <row r="73" spans="1:23" ht="13" customHeight="1" x14ac:dyDescent="0.3">
      <c r="A73" s="14" t="s">
        <v>20</v>
      </c>
      <c r="B73" s="15" t="s">
        <v>136</v>
      </c>
      <c r="C73" s="16" t="s">
        <v>137</v>
      </c>
      <c r="D73" s="23">
        <v>144465</v>
      </c>
      <c r="E73" s="24">
        <v>144465</v>
      </c>
      <c r="F73" s="24">
        <v>65359</v>
      </c>
      <c r="G73" s="31">
        <f t="shared" si="9"/>
        <v>0.45242100162669158</v>
      </c>
      <c r="H73" s="23">
        <v>0</v>
      </c>
      <c r="I73" s="24">
        <v>0</v>
      </c>
      <c r="J73" s="24">
        <v>0</v>
      </c>
      <c r="K73" s="23">
        <v>0</v>
      </c>
      <c r="L73" s="23">
        <v>0</v>
      </c>
      <c r="M73" s="24">
        <v>0</v>
      </c>
      <c r="N73" s="24">
        <v>0</v>
      </c>
      <c r="O73" s="23">
        <v>0</v>
      </c>
      <c r="P73" s="23">
        <v>0</v>
      </c>
      <c r="Q73" s="24">
        <v>29110</v>
      </c>
      <c r="R73" s="24">
        <v>1266</v>
      </c>
      <c r="S73" s="23">
        <v>30376</v>
      </c>
      <c r="T73" s="23">
        <v>34983</v>
      </c>
      <c r="U73" s="24">
        <v>0</v>
      </c>
      <c r="V73" s="24">
        <v>0</v>
      </c>
      <c r="W73" s="35">
        <v>34983</v>
      </c>
    </row>
    <row r="74" spans="1:23" ht="13" customHeight="1" x14ac:dyDescent="0.3">
      <c r="A74" s="14" t="s">
        <v>20</v>
      </c>
      <c r="B74" s="15" t="s">
        <v>138</v>
      </c>
      <c r="C74" s="16" t="s">
        <v>139</v>
      </c>
      <c r="D74" s="23">
        <v>33548633</v>
      </c>
      <c r="E74" s="24">
        <v>32750888</v>
      </c>
      <c r="F74" s="24">
        <v>8558173</v>
      </c>
      <c r="G74" s="31">
        <f t="shared" si="9"/>
        <v>0.26131117421915401</v>
      </c>
      <c r="H74" s="23">
        <v>0</v>
      </c>
      <c r="I74" s="24">
        <v>579865</v>
      </c>
      <c r="J74" s="24">
        <v>737432</v>
      </c>
      <c r="K74" s="23">
        <v>1317297</v>
      </c>
      <c r="L74" s="23">
        <v>518671</v>
      </c>
      <c r="M74" s="24">
        <v>1182593</v>
      </c>
      <c r="N74" s="24">
        <v>560928</v>
      </c>
      <c r="O74" s="23">
        <v>2262192</v>
      </c>
      <c r="P74" s="23">
        <v>3171408</v>
      </c>
      <c r="Q74" s="24">
        <v>0</v>
      </c>
      <c r="R74" s="24">
        <v>453396</v>
      </c>
      <c r="S74" s="23">
        <v>3624804</v>
      </c>
      <c r="T74" s="23">
        <v>454610</v>
      </c>
      <c r="U74" s="24">
        <v>0</v>
      </c>
      <c r="V74" s="24">
        <v>899270</v>
      </c>
      <c r="W74" s="35">
        <v>1353880</v>
      </c>
    </row>
    <row r="75" spans="1:23" ht="13" customHeight="1" x14ac:dyDescent="0.3">
      <c r="A75" s="14" t="s">
        <v>35</v>
      </c>
      <c r="B75" s="15" t="s">
        <v>140</v>
      </c>
      <c r="C75" s="16" t="s">
        <v>141</v>
      </c>
      <c r="D75" s="23">
        <v>125004</v>
      </c>
      <c r="E75" s="24">
        <v>129996</v>
      </c>
      <c r="F75" s="24">
        <v>0</v>
      </c>
      <c r="G75" s="31">
        <f t="shared" si="9"/>
        <v>0</v>
      </c>
      <c r="H75" s="23">
        <v>0</v>
      </c>
      <c r="I75" s="24">
        <v>0</v>
      </c>
      <c r="J75" s="24">
        <v>0</v>
      </c>
      <c r="K75" s="23">
        <v>0</v>
      </c>
      <c r="L75" s="23">
        <v>0</v>
      </c>
      <c r="M75" s="24">
        <v>0</v>
      </c>
      <c r="N75" s="24">
        <v>0</v>
      </c>
      <c r="O75" s="23">
        <v>0</v>
      </c>
      <c r="P75" s="23">
        <v>0</v>
      </c>
      <c r="Q75" s="24">
        <v>0</v>
      </c>
      <c r="R75" s="24">
        <v>0</v>
      </c>
      <c r="S75" s="23">
        <v>0</v>
      </c>
      <c r="T75" s="23">
        <v>0</v>
      </c>
      <c r="U75" s="24">
        <v>0</v>
      </c>
      <c r="V75" s="24">
        <v>0</v>
      </c>
      <c r="W75" s="35">
        <v>0</v>
      </c>
    </row>
    <row r="76" spans="1:23" ht="13" customHeight="1" x14ac:dyDescent="0.3">
      <c r="A76" s="17" t="s">
        <v>0</v>
      </c>
      <c r="B76" s="18" t="s">
        <v>142</v>
      </c>
      <c r="C76" s="19" t="s">
        <v>0</v>
      </c>
      <c r="D76" s="25">
        <f>SUM(D69:D75)</f>
        <v>271203178</v>
      </c>
      <c r="E76" s="26">
        <f>SUM(E69:E75)</f>
        <v>258274428</v>
      </c>
      <c r="F76" s="26">
        <f>SUM(F69:F75)</f>
        <v>157829331</v>
      </c>
      <c r="G76" s="32">
        <f t="shared" si="9"/>
        <v>0.61109159053098361</v>
      </c>
      <c r="H76" s="25">
        <f t="shared" ref="H76:W76" si="13">SUM(H69:H75)</f>
        <v>9863404</v>
      </c>
      <c r="I76" s="26">
        <f t="shared" si="13"/>
        <v>11487275</v>
      </c>
      <c r="J76" s="26">
        <f t="shared" si="13"/>
        <v>9653323</v>
      </c>
      <c r="K76" s="25">
        <f t="shared" si="13"/>
        <v>31004002</v>
      </c>
      <c r="L76" s="25">
        <f t="shared" si="13"/>
        <v>14205696</v>
      </c>
      <c r="M76" s="26">
        <f t="shared" si="13"/>
        <v>16751434</v>
      </c>
      <c r="N76" s="26">
        <f t="shared" si="13"/>
        <v>14983307</v>
      </c>
      <c r="O76" s="25">
        <f t="shared" si="13"/>
        <v>45940437</v>
      </c>
      <c r="P76" s="25">
        <f t="shared" si="13"/>
        <v>9023110</v>
      </c>
      <c r="Q76" s="26">
        <f t="shared" si="13"/>
        <v>14442227</v>
      </c>
      <c r="R76" s="26">
        <f t="shared" si="13"/>
        <v>17124410</v>
      </c>
      <c r="S76" s="25">
        <f t="shared" si="13"/>
        <v>40589747</v>
      </c>
      <c r="T76" s="25">
        <f t="shared" si="13"/>
        <v>13734598</v>
      </c>
      <c r="U76" s="26">
        <f t="shared" si="13"/>
        <v>14621826</v>
      </c>
      <c r="V76" s="26">
        <f t="shared" si="13"/>
        <v>11938721</v>
      </c>
      <c r="W76" s="36">
        <f t="shared" si="13"/>
        <v>40295145</v>
      </c>
    </row>
    <row r="77" spans="1:23" ht="13" customHeight="1" x14ac:dyDescent="0.3">
      <c r="A77" s="14" t="s">
        <v>20</v>
      </c>
      <c r="B77" s="15" t="s">
        <v>143</v>
      </c>
      <c r="C77" s="16" t="s">
        <v>144</v>
      </c>
      <c r="D77" s="23">
        <v>130978907</v>
      </c>
      <c r="E77" s="24">
        <v>158206579</v>
      </c>
      <c r="F77" s="24">
        <v>131124665</v>
      </c>
      <c r="G77" s="31">
        <f t="shared" si="9"/>
        <v>0.82881929328615345</v>
      </c>
      <c r="H77" s="23">
        <v>1629534</v>
      </c>
      <c r="I77" s="24">
        <v>4861966</v>
      </c>
      <c r="J77" s="24">
        <v>9766328</v>
      </c>
      <c r="K77" s="23">
        <v>16257828</v>
      </c>
      <c r="L77" s="23">
        <v>12262960</v>
      </c>
      <c r="M77" s="24">
        <v>15216320</v>
      </c>
      <c r="N77" s="24">
        <v>15701545</v>
      </c>
      <c r="O77" s="23">
        <v>43180825</v>
      </c>
      <c r="P77" s="23">
        <v>9928559</v>
      </c>
      <c r="Q77" s="24">
        <v>2082697</v>
      </c>
      <c r="R77" s="24">
        <v>14236279</v>
      </c>
      <c r="S77" s="23">
        <v>26247535</v>
      </c>
      <c r="T77" s="23">
        <v>9834697</v>
      </c>
      <c r="U77" s="24">
        <v>16553091</v>
      </c>
      <c r="V77" s="24">
        <v>19050689</v>
      </c>
      <c r="W77" s="35">
        <v>45438477</v>
      </c>
    </row>
    <row r="78" spans="1:23" ht="13" customHeight="1" x14ac:dyDescent="0.3">
      <c r="A78" s="14" t="s">
        <v>20</v>
      </c>
      <c r="B78" s="15" t="s">
        <v>145</v>
      </c>
      <c r="C78" s="16" t="s">
        <v>146</v>
      </c>
      <c r="D78" s="23">
        <v>16390690</v>
      </c>
      <c r="E78" s="24">
        <v>41782294</v>
      </c>
      <c r="F78" s="24">
        <v>27048222</v>
      </c>
      <c r="G78" s="31">
        <f t="shared" si="9"/>
        <v>0.64736086534645509</v>
      </c>
      <c r="H78" s="23">
        <v>1581144</v>
      </c>
      <c r="I78" s="24">
        <v>946897</v>
      </c>
      <c r="J78" s="24">
        <v>4843941</v>
      </c>
      <c r="K78" s="23">
        <v>7371982</v>
      </c>
      <c r="L78" s="23">
        <v>2207043</v>
      </c>
      <c r="M78" s="24">
        <v>5450061</v>
      </c>
      <c r="N78" s="24">
        <v>4416405</v>
      </c>
      <c r="O78" s="23">
        <v>12073509</v>
      </c>
      <c r="P78" s="23">
        <v>642558</v>
      </c>
      <c r="Q78" s="24">
        <v>1714114</v>
      </c>
      <c r="R78" s="24">
        <v>5214240</v>
      </c>
      <c r="S78" s="23">
        <v>7570912</v>
      </c>
      <c r="T78" s="23">
        <v>2352861</v>
      </c>
      <c r="U78" s="24">
        <v>-1664650</v>
      </c>
      <c r="V78" s="24">
        <v>-656392</v>
      </c>
      <c r="W78" s="35">
        <v>31819</v>
      </c>
    </row>
    <row r="79" spans="1:23" ht="13" customHeight="1" x14ac:dyDescent="0.3">
      <c r="A79" s="14" t="s">
        <v>20</v>
      </c>
      <c r="B79" s="15" t="s">
        <v>147</v>
      </c>
      <c r="C79" s="16" t="s">
        <v>148</v>
      </c>
      <c r="D79" s="23">
        <v>114992410</v>
      </c>
      <c r="E79" s="24">
        <v>121094780</v>
      </c>
      <c r="F79" s="24">
        <v>32792995</v>
      </c>
      <c r="G79" s="31">
        <f t="shared" si="9"/>
        <v>0.27080436497758203</v>
      </c>
      <c r="H79" s="23">
        <v>-175795</v>
      </c>
      <c r="I79" s="24">
        <v>4487336</v>
      </c>
      <c r="J79" s="24">
        <v>-293071</v>
      </c>
      <c r="K79" s="23">
        <v>4018470</v>
      </c>
      <c r="L79" s="23">
        <v>825493</v>
      </c>
      <c r="M79" s="24">
        <v>1558413</v>
      </c>
      <c r="N79" s="24">
        <v>1132626</v>
      </c>
      <c r="O79" s="23">
        <v>3516532</v>
      </c>
      <c r="P79" s="23">
        <v>5146860</v>
      </c>
      <c r="Q79" s="24">
        <v>2424712</v>
      </c>
      <c r="R79" s="24">
        <v>1903071</v>
      </c>
      <c r="S79" s="23">
        <v>9474643</v>
      </c>
      <c r="T79" s="23">
        <v>1520804</v>
      </c>
      <c r="U79" s="24">
        <v>781475</v>
      </c>
      <c r="V79" s="24">
        <v>13481071</v>
      </c>
      <c r="W79" s="35">
        <v>15783350</v>
      </c>
    </row>
    <row r="80" spans="1:23" ht="13" customHeight="1" x14ac:dyDescent="0.3">
      <c r="A80" s="14" t="s">
        <v>20</v>
      </c>
      <c r="B80" s="15" t="s">
        <v>149</v>
      </c>
      <c r="C80" s="16" t="s">
        <v>150</v>
      </c>
      <c r="D80" s="23">
        <v>14343252</v>
      </c>
      <c r="E80" s="24">
        <v>18299987</v>
      </c>
      <c r="F80" s="24">
        <v>1290837</v>
      </c>
      <c r="G80" s="31">
        <f t="shared" si="9"/>
        <v>7.0537591092277821E-2</v>
      </c>
      <c r="H80" s="23">
        <v>25000</v>
      </c>
      <c r="I80" s="24">
        <v>136835</v>
      </c>
      <c r="J80" s="24">
        <v>31725</v>
      </c>
      <c r="K80" s="23">
        <v>193560</v>
      </c>
      <c r="L80" s="23">
        <v>107227</v>
      </c>
      <c r="M80" s="24">
        <v>2474</v>
      </c>
      <c r="N80" s="24">
        <v>71049</v>
      </c>
      <c r="O80" s="23">
        <v>180750</v>
      </c>
      <c r="P80" s="23">
        <v>97391</v>
      </c>
      <c r="Q80" s="24">
        <v>0</v>
      </c>
      <c r="R80" s="24">
        <v>468074</v>
      </c>
      <c r="S80" s="23">
        <v>565465</v>
      </c>
      <c r="T80" s="23">
        <v>182818</v>
      </c>
      <c r="U80" s="24">
        <v>168244</v>
      </c>
      <c r="V80" s="24">
        <v>0</v>
      </c>
      <c r="W80" s="35">
        <v>351062</v>
      </c>
    </row>
    <row r="81" spans="1:23" ht="13" customHeight="1" x14ac:dyDescent="0.3">
      <c r="A81" s="14" t="s">
        <v>35</v>
      </c>
      <c r="B81" s="15" t="s">
        <v>151</v>
      </c>
      <c r="C81" s="16" t="s">
        <v>152</v>
      </c>
      <c r="D81" s="23">
        <v>2040000</v>
      </c>
      <c r="E81" s="24">
        <v>2025000</v>
      </c>
      <c r="F81" s="24">
        <v>1117661</v>
      </c>
      <c r="G81" s="31">
        <f t="shared" si="9"/>
        <v>0.5519313580246914</v>
      </c>
      <c r="H81" s="23">
        <v>135639</v>
      </c>
      <c r="I81" s="24">
        <v>53770</v>
      </c>
      <c r="J81" s="24">
        <v>29584</v>
      </c>
      <c r="K81" s="23">
        <v>218993</v>
      </c>
      <c r="L81" s="23">
        <v>47964</v>
      </c>
      <c r="M81" s="24">
        <v>113685</v>
      </c>
      <c r="N81" s="24">
        <v>60730</v>
      </c>
      <c r="O81" s="23">
        <v>222379</v>
      </c>
      <c r="P81" s="23">
        <v>16738</v>
      </c>
      <c r="Q81" s="24">
        <v>194749</v>
      </c>
      <c r="R81" s="24">
        <v>18921</v>
      </c>
      <c r="S81" s="23">
        <v>230408</v>
      </c>
      <c r="T81" s="23">
        <v>67095</v>
      </c>
      <c r="U81" s="24">
        <v>250010</v>
      </c>
      <c r="V81" s="24">
        <v>128776</v>
      </c>
      <c r="W81" s="35">
        <v>445881</v>
      </c>
    </row>
    <row r="82" spans="1:23" ht="13" customHeight="1" x14ac:dyDescent="0.3">
      <c r="A82" s="17" t="s">
        <v>0</v>
      </c>
      <c r="B82" s="18" t="s">
        <v>153</v>
      </c>
      <c r="C82" s="19" t="s">
        <v>0</v>
      </c>
      <c r="D82" s="25">
        <f>SUM(D77:D81)</f>
        <v>278745259</v>
      </c>
      <c r="E82" s="26">
        <f>SUM(E77:E81)</f>
        <v>341408640</v>
      </c>
      <c r="F82" s="26">
        <f>SUM(F77:F81)</f>
        <v>193374380</v>
      </c>
      <c r="G82" s="32">
        <f t="shared" si="9"/>
        <v>0.56640154156614198</v>
      </c>
      <c r="H82" s="25">
        <f t="shared" ref="H82:W82" si="14">SUM(H77:H81)</f>
        <v>3195522</v>
      </c>
      <c r="I82" s="26">
        <f t="shared" si="14"/>
        <v>10486804</v>
      </c>
      <c r="J82" s="26">
        <f t="shared" si="14"/>
        <v>14378507</v>
      </c>
      <c r="K82" s="25">
        <f t="shared" si="14"/>
        <v>28060833</v>
      </c>
      <c r="L82" s="25">
        <f t="shared" si="14"/>
        <v>15450687</v>
      </c>
      <c r="M82" s="26">
        <f t="shared" si="14"/>
        <v>22340953</v>
      </c>
      <c r="N82" s="26">
        <f t="shared" si="14"/>
        <v>21382355</v>
      </c>
      <c r="O82" s="25">
        <f t="shared" si="14"/>
        <v>59173995</v>
      </c>
      <c r="P82" s="25">
        <f t="shared" si="14"/>
        <v>15832106</v>
      </c>
      <c r="Q82" s="26">
        <f t="shared" si="14"/>
        <v>6416272</v>
      </c>
      <c r="R82" s="26">
        <f t="shared" si="14"/>
        <v>21840585</v>
      </c>
      <c r="S82" s="25">
        <f t="shared" si="14"/>
        <v>44088963</v>
      </c>
      <c r="T82" s="25">
        <f t="shared" si="14"/>
        <v>13958275</v>
      </c>
      <c r="U82" s="26">
        <f t="shared" si="14"/>
        <v>16088170</v>
      </c>
      <c r="V82" s="26">
        <f t="shared" si="14"/>
        <v>32004144</v>
      </c>
      <c r="W82" s="36">
        <f t="shared" si="14"/>
        <v>62050589</v>
      </c>
    </row>
    <row r="83" spans="1:23" ht="13" customHeight="1" x14ac:dyDescent="0.3">
      <c r="A83" s="17" t="s">
        <v>0</v>
      </c>
      <c r="B83" s="18" t="s">
        <v>154</v>
      </c>
      <c r="C83" s="19" t="s">
        <v>0</v>
      </c>
      <c r="D83" s="25">
        <f>SUM(D55,D57:D60,D62:D67,D69:D75,D77:D81)</f>
        <v>1922694237</v>
      </c>
      <c r="E83" s="26">
        <f>SUM(E55,E57:E60,E62:E67,E69:E75,E77:E81)</f>
        <v>2198855870</v>
      </c>
      <c r="F83" s="26">
        <f>SUM(F55,F57:F60,F62:F67,F69:F75,F77:F81)</f>
        <v>1499889753</v>
      </c>
      <c r="G83" s="32">
        <f t="shared" si="9"/>
        <v>0.68212281371584393</v>
      </c>
      <c r="H83" s="25">
        <f t="shared" ref="H83:W83" si="15">SUM(H55,H57:H60,H62:H67,H69:H75,H77:H81)</f>
        <v>66840813</v>
      </c>
      <c r="I83" s="26">
        <f t="shared" si="15"/>
        <v>104063042</v>
      </c>
      <c r="J83" s="26">
        <f t="shared" si="15"/>
        <v>138177843</v>
      </c>
      <c r="K83" s="25">
        <f t="shared" si="15"/>
        <v>309081698</v>
      </c>
      <c r="L83" s="25">
        <f t="shared" si="15"/>
        <v>126153908</v>
      </c>
      <c r="M83" s="26">
        <f t="shared" si="15"/>
        <v>132700108</v>
      </c>
      <c r="N83" s="26">
        <f t="shared" si="15"/>
        <v>182207746</v>
      </c>
      <c r="O83" s="25">
        <f t="shared" si="15"/>
        <v>441061762</v>
      </c>
      <c r="P83" s="25">
        <f t="shared" si="15"/>
        <v>135577817</v>
      </c>
      <c r="Q83" s="26">
        <f t="shared" si="15"/>
        <v>107893859</v>
      </c>
      <c r="R83" s="26">
        <f t="shared" si="15"/>
        <v>98984821</v>
      </c>
      <c r="S83" s="25">
        <f t="shared" si="15"/>
        <v>342456497</v>
      </c>
      <c r="T83" s="25">
        <f t="shared" si="15"/>
        <v>103985670</v>
      </c>
      <c r="U83" s="26">
        <f t="shared" si="15"/>
        <v>133296870</v>
      </c>
      <c r="V83" s="26">
        <f t="shared" si="15"/>
        <v>170007256</v>
      </c>
      <c r="W83" s="36">
        <f t="shared" si="15"/>
        <v>407289796</v>
      </c>
    </row>
    <row r="84" spans="1:23" ht="13" customHeight="1" x14ac:dyDescent="0.3">
      <c r="A84" s="10"/>
      <c r="B84" s="11" t="s">
        <v>594</v>
      </c>
      <c r="D84" s="27"/>
      <c r="E84" s="28"/>
      <c r="F84" s="28"/>
      <c r="G84" s="33"/>
      <c r="H84" s="27"/>
      <c r="I84" s="28"/>
      <c r="J84" s="28"/>
      <c r="K84" s="27"/>
      <c r="L84" s="27"/>
      <c r="M84" s="28"/>
      <c r="N84" s="28"/>
      <c r="O84" s="27"/>
      <c r="P84" s="27"/>
      <c r="Q84" s="28"/>
      <c r="R84" s="28"/>
      <c r="S84" s="27"/>
      <c r="T84" s="27"/>
      <c r="U84" s="28"/>
      <c r="V84" s="28"/>
      <c r="W84" s="37"/>
    </row>
    <row r="85" spans="1:23" ht="13" customHeight="1" x14ac:dyDescent="0.3">
      <c r="A85" s="13" t="s">
        <v>0</v>
      </c>
      <c r="B85" s="11" t="s">
        <v>155</v>
      </c>
      <c r="D85" s="27"/>
      <c r="E85" s="28"/>
      <c r="F85" s="28"/>
      <c r="G85" s="33"/>
      <c r="H85" s="27"/>
      <c r="I85" s="28"/>
      <c r="J85" s="28"/>
      <c r="K85" s="27"/>
      <c r="L85" s="27"/>
      <c r="M85" s="28"/>
      <c r="N85" s="28"/>
      <c r="O85" s="27"/>
      <c r="P85" s="27"/>
      <c r="Q85" s="28"/>
      <c r="R85" s="28"/>
      <c r="S85" s="27"/>
      <c r="T85" s="27"/>
      <c r="U85" s="28"/>
      <c r="V85" s="28"/>
      <c r="W85" s="37"/>
    </row>
    <row r="86" spans="1:23" ht="13" customHeight="1" x14ac:dyDescent="0.3">
      <c r="A86" s="14" t="s">
        <v>14</v>
      </c>
      <c r="B86" s="15" t="s">
        <v>156</v>
      </c>
      <c r="C86" s="16" t="s">
        <v>157</v>
      </c>
      <c r="D86" s="23">
        <v>3865017048</v>
      </c>
      <c r="E86" s="24">
        <v>4099504496</v>
      </c>
      <c r="F86" s="24">
        <v>3740792790</v>
      </c>
      <c r="G86" s="31">
        <f t="shared" ref="G86:G99" si="16">IF(($E86      =0),0,($F86      /$E86      ))</f>
        <v>0.91249876507026517</v>
      </c>
      <c r="H86" s="23">
        <v>52628498</v>
      </c>
      <c r="I86" s="24">
        <v>334106724</v>
      </c>
      <c r="J86" s="24">
        <v>380799179</v>
      </c>
      <c r="K86" s="23">
        <v>767534401</v>
      </c>
      <c r="L86" s="23">
        <v>406533443</v>
      </c>
      <c r="M86" s="24">
        <v>253867884</v>
      </c>
      <c r="N86" s="24">
        <v>322618032</v>
      </c>
      <c r="O86" s="23">
        <v>983019359</v>
      </c>
      <c r="P86" s="23">
        <v>170262477</v>
      </c>
      <c r="Q86" s="24">
        <v>260608639</v>
      </c>
      <c r="R86" s="24">
        <v>363275968</v>
      </c>
      <c r="S86" s="23">
        <v>794147084</v>
      </c>
      <c r="T86" s="23">
        <v>251343588</v>
      </c>
      <c r="U86" s="24">
        <v>277791113</v>
      </c>
      <c r="V86" s="24">
        <v>666957245</v>
      </c>
      <c r="W86" s="35">
        <v>1196091946</v>
      </c>
    </row>
    <row r="87" spans="1:23" ht="13" customHeight="1" x14ac:dyDescent="0.3">
      <c r="A87" s="14" t="s">
        <v>14</v>
      </c>
      <c r="B87" s="15" t="s">
        <v>158</v>
      </c>
      <c r="C87" s="16" t="s">
        <v>159</v>
      </c>
      <c r="D87" s="23">
        <v>3467208728</v>
      </c>
      <c r="E87" s="24">
        <v>3916510403</v>
      </c>
      <c r="F87" s="24">
        <v>2435961044</v>
      </c>
      <c r="G87" s="31">
        <f t="shared" si="16"/>
        <v>0.6219723154913831</v>
      </c>
      <c r="H87" s="23">
        <v>217615433</v>
      </c>
      <c r="I87" s="24">
        <v>156405867</v>
      </c>
      <c r="J87" s="24">
        <v>187931618</v>
      </c>
      <c r="K87" s="23">
        <v>561952918</v>
      </c>
      <c r="L87" s="23">
        <v>217694191</v>
      </c>
      <c r="M87" s="24">
        <v>178917534</v>
      </c>
      <c r="N87" s="24">
        <v>224281670</v>
      </c>
      <c r="O87" s="23">
        <v>620893395</v>
      </c>
      <c r="P87" s="23">
        <v>186465750</v>
      </c>
      <c r="Q87" s="24">
        <v>144168119</v>
      </c>
      <c r="R87" s="24">
        <v>232623788</v>
      </c>
      <c r="S87" s="23">
        <v>563257657</v>
      </c>
      <c r="T87" s="23">
        <v>200738631</v>
      </c>
      <c r="U87" s="24">
        <v>201732856</v>
      </c>
      <c r="V87" s="24">
        <v>287385587</v>
      </c>
      <c r="W87" s="35">
        <v>689857074</v>
      </c>
    </row>
    <row r="88" spans="1:23" ht="13" customHeight="1" x14ac:dyDescent="0.3">
      <c r="A88" s="14" t="s">
        <v>14</v>
      </c>
      <c r="B88" s="15" t="s">
        <v>160</v>
      </c>
      <c r="C88" s="16" t="s">
        <v>161</v>
      </c>
      <c r="D88" s="23">
        <v>1476004462</v>
      </c>
      <c r="E88" s="24">
        <v>1565448576</v>
      </c>
      <c r="F88" s="24">
        <v>1021206534</v>
      </c>
      <c r="G88" s="31">
        <f t="shared" si="16"/>
        <v>0.65234115617477806</v>
      </c>
      <c r="H88" s="23">
        <v>27157340</v>
      </c>
      <c r="I88" s="24">
        <v>27157340</v>
      </c>
      <c r="J88" s="24">
        <v>146170760</v>
      </c>
      <c r="K88" s="23">
        <v>200485440</v>
      </c>
      <c r="L88" s="23">
        <v>135822381</v>
      </c>
      <c r="M88" s="24">
        <v>111545468</v>
      </c>
      <c r="N88" s="24">
        <v>99944608</v>
      </c>
      <c r="O88" s="23">
        <v>347312457</v>
      </c>
      <c r="P88" s="23">
        <v>120168838</v>
      </c>
      <c r="Q88" s="24">
        <v>-667966735</v>
      </c>
      <c r="R88" s="24">
        <v>0</v>
      </c>
      <c r="S88" s="23">
        <v>-547797897</v>
      </c>
      <c r="T88" s="23">
        <v>948739067</v>
      </c>
      <c r="U88" s="24">
        <v>189647542</v>
      </c>
      <c r="V88" s="24">
        <v>-117180075</v>
      </c>
      <c r="W88" s="35">
        <v>1021206534</v>
      </c>
    </row>
    <row r="89" spans="1:23" ht="13" customHeight="1" x14ac:dyDescent="0.3">
      <c r="A89" s="17" t="s">
        <v>0</v>
      </c>
      <c r="B89" s="18" t="s">
        <v>19</v>
      </c>
      <c r="C89" s="19" t="s">
        <v>0</v>
      </c>
      <c r="D89" s="25">
        <f>SUM(D86:D88)</f>
        <v>8808230238</v>
      </c>
      <c r="E89" s="26">
        <f>SUM(E86:E88)</f>
        <v>9581463475</v>
      </c>
      <c r="F89" s="26">
        <f>SUM(F86:F88)</f>
        <v>7197960368</v>
      </c>
      <c r="G89" s="32">
        <f t="shared" si="16"/>
        <v>0.7512380949717079</v>
      </c>
      <c r="H89" s="25">
        <f t="shared" ref="H89:W89" si="17">SUM(H86:H88)</f>
        <v>297401271</v>
      </c>
      <c r="I89" s="26">
        <f t="shared" si="17"/>
        <v>517669931</v>
      </c>
      <c r="J89" s="26">
        <f t="shared" si="17"/>
        <v>714901557</v>
      </c>
      <c r="K89" s="25">
        <f t="shared" si="17"/>
        <v>1529972759</v>
      </c>
      <c r="L89" s="25">
        <f t="shared" si="17"/>
        <v>760050015</v>
      </c>
      <c r="M89" s="26">
        <f t="shared" si="17"/>
        <v>544330886</v>
      </c>
      <c r="N89" s="26">
        <f t="shared" si="17"/>
        <v>646844310</v>
      </c>
      <c r="O89" s="25">
        <f t="shared" si="17"/>
        <v>1951225211</v>
      </c>
      <c r="P89" s="25">
        <f t="shared" si="17"/>
        <v>476897065</v>
      </c>
      <c r="Q89" s="26">
        <f t="shared" si="17"/>
        <v>-263189977</v>
      </c>
      <c r="R89" s="26">
        <f t="shared" si="17"/>
        <v>595899756</v>
      </c>
      <c r="S89" s="25">
        <f t="shared" si="17"/>
        <v>809606844</v>
      </c>
      <c r="T89" s="25">
        <f t="shared" si="17"/>
        <v>1400821286</v>
      </c>
      <c r="U89" s="26">
        <f t="shared" si="17"/>
        <v>669171511</v>
      </c>
      <c r="V89" s="26">
        <f t="shared" si="17"/>
        <v>837162757</v>
      </c>
      <c r="W89" s="36">
        <f t="shared" si="17"/>
        <v>2907155554</v>
      </c>
    </row>
    <row r="90" spans="1:23" ht="13" customHeight="1" x14ac:dyDescent="0.3">
      <c r="A90" s="14" t="s">
        <v>20</v>
      </c>
      <c r="B90" s="15" t="s">
        <v>162</v>
      </c>
      <c r="C90" s="16" t="s">
        <v>163</v>
      </c>
      <c r="D90" s="23">
        <v>585154662</v>
      </c>
      <c r="E90" s="24">
        <v>404769447</v>
      </c>
      <c r="F90" s="24">
        <v>310767773</v>
      </c>
      <c r="G90" s="31">
        <f t="shared" si="16"/>
        <v>0.76776489753190291</v>
      </c>
      <c r="H90" s="23">
        <v>5305175</v>
      </c>
      <c r="I90" s="24">
        <v>6859246</v>
      </c>
      <c r="J90" s="24">
        <v>29224279</v>
      </c>
      <c r="K90" s="23">
        <v>41388700</v>
      </c>
      <c r="L90" s="23">
        <v>25982483</v>
      </c>
      <c r="M90" s="24">
        <v>23240320</v>
      </c>
      <c r="N90" s="24">
        <v>41706594</v>
      </c>
      <c r="O90" s="23">
        <v>90929397</v>
      </c>
      <c r="P90" s="23">
        <v>21788867</v>
      </c>
      <c r="Q90" s="24">
        <v>40749172</v>
      </c>
      <c r="R90" s="24">
        <v>11640160</v>
      </c>
      <c r="S90" s="23">
        <v>74178199</v>
      </c>
      <c r="T90" s="23">
        <v>19457537</v>
      </c>
      <c r="U90" s="24">
        <v>26715684</v>
      </c>
      <c r="V90" s="24">
        <v>58098256</v>
      </c>
      <c r="W90" s="35">
        <v>104271477</v>
      </c>
    </row>
    <row r="91" spans="1:23" ht="13" customHeight="1" x14ac:dyDescent="0.3">
      <c r="A91" s="14" t="s">
        <v>20</v>
      </c>
      <c r="B91" s="15" t="s">
        <v>164</v>
      </c>
      <c r="C91" s="16" t="s">
        <v>165</v>
      </c>
      <c r="D91" s="23">
        <v>219570860</v>
      </c>
      <c r="E91" s="24">
        <v>228446165</v>
      </c>
      <c r="F91" s="24">
        <v>199933455</v>
      </c>
      <c r="G91" s="31">
        <f t="shared" si="16"/>
        <v>0.87518849353413308</v>
      </c>
      <c r="H91" s="23">
        <v>10174429</v>
      </c>
      <c r="I91" s="24">
        <v>15749834</v>
      </c>
      <c r="J91" s="24">
        <v>17400832</v>
      </c>
      <c r="K91" s="23">
        <v>43325095</v>
      </c>
      <c r="L91" s="23">
        <v>18911339</v>
      </c>
      <c r="M91" s="24">
        <v>17602005</v>
      </c>
      <c r="N91" s="24">
        <v>17472627</v>
      </c>
      <c r="O91" s="23">
        <v>53985971</v>
      </c>
      <c r="P91" s="23">
        <v>14394714</v>
      </c>
      <c r="Q91" s="24">
        <v>15388566</v>
      </c>
      <c r="R91" s="24">
        <v>16697201</v>
      </c>
      <c r="S91" s="23">
        <v>46480481</v>
      </c>
      <c r="T91" s="23">
        <v>16724370</v>
      </c>
      <c r="U91" s="24">
        <v>16877986</v>
      </c>
      <c r="V91" s="24">
        <v>22539552</v>
      </c>
      <c r="W91" s="35">
        <v>56141908</v>
      </c>
    </row>
    <row r="92" spans="1:23" ht="13" customHeight="1" x14ac:dyDescent="0.3">
      <c r="A92" s="14" t="s">
        <v>20</v>
      </c>
      <c r="B92" s="15" t="s">
        <v>166</v>
      </c>
      <c r="C92" s="16" t="s">
        <v>167</v>
      </c>
      <c r="D92" s="23">
        <v>71228605</v>
      </c>
      <c r="E92" s="24">
        <v>89142400</v>
      </c>
      <c r="F92" s="24">
        <v>85274939</v>
      </c>
      <c r="G92" s="31">
        <f t="shared" si="16"/>
        <v>0.95661479834511975</v>
      </c>
      <c r="H92" s="23">
        <v>2015271</v>
      </c>
      <c r="I92" s="24">
        <v>6646293</v>
      </c>
      <c r="J92" s="24">
        <v>5234652</v>
      </c>
      <c r="K92" s="23">
        <v>13896216</v>
      </c>
      <c r="L92" s="23">
        <v>4107605</v>
      </c>
      <c r="M92" s="24">
        <v>7605995</v>
      </c>
      <c r="N92" s="24">
        <v>7190859</v>
      </c>
      <c r="O92" s="23">
        <v>18904459</v>
      </c>
      <c r="P92" s="23">
        <v>12055662</v>
      </c>
      <c r="Q92" s="24">
        <v>12285197</v>
      </c>
      <c r="R92" s="24">
        <v>8582460</v>
      </c>
      <c r="S92" s="23">
        <v>32923319</v>
      </c>
      <c r="T92" s="23">
        <v>7457120</v>
      </c>
      <c r="U92" s="24">
        <v>4381537</v>
      </c>
      <c r="V92" s="24">
        <v>7712288</v>
      </c>
      <c r="W92" s="35">
        <v>19550945</v>
      </c>
    </row>
    <row r="93" spans="1:23" ht="13" customHeight="1" x14ac:dyDescent="0.3">
      <c r="A93" s="14" t="s">
        <v>35</v>
      </c>
      <c r="B93" s="15" t="s">
        <v>168</v>
      </c>
      <c r="C93" s="16" t="s">
        <v>169</v>
      </c>
      <c r="D93" s="23">
        <v>3037073</v>
      </c>
      <c r="E93" s="24">
        <v>5908154</v>
      </c>
      <c r="F93" s="24">
        <v>4891483</v>
      </c>
      <c r="G93" s="31">
        <f t="shared" si="16"/>
        <v>0.82792070078064994</v>
      </c>
      <c r="H93" s="23">
        <v>26462</v>
      </c>
      <c r="I93" s="24">
        <v>231260</v>
      </c>
      <c r="J93" s="24">
        <v>97727</v>
      </c>
      <c r="K93" s="23">
        <v>355449</v>
      </c>
      <c r="L93" s="23">
        <v>123490</v>
      </c>
      <c r="M93" s="24">
        <v>136183</v>
      </c>
      <c r="N93" s="24">
        <v>154460</v>
      </c>
      <c r="O93" s="23">
        <v>414133</v>
      </c>
      <c r="P93" s="23">
        <v>166905</v>
      </c>
      <c r="Q93" s="24">
        <v>2347870</v>
      </c>
      <c r="R93" s="24">
        <v>116575</v>
      </c>
      <c r="S93" s="23">
        <v>2631350</v>
      </c>
      <c r="T93" s="23">
        <v>112459</v>
      </c>
      <c r="U93" s="24">
        <v>113227</v>
      </c>
      <c r="V93" s="24">
        <v>1264865</v>
      </c>
      <c r="W93" s="35">
        <v>1490551</v>
      </c>
    </row>
    <row r="94" spans="1:23" ht="13" customHeight="1" x14ac:dyDescent="0.3">
      <c r="A94" s="17" t="s">
        <v>0</v>
      </c>
      <c r="B94" s="18" t="s">
        <v>170</v>
      </c>
      <c r="C94" s="19" t="s">
        <v>0</v>
      </c>
      <c r="D94" s="25">
        <f>SUM(D90:D93)</f>
        <v>878991200</v>
      </c>
      <c r="E94" s="26">
        <f>SUM(E90:E93)</f>
        <v>728266166</v>
      </c>
      <c r="F94" s="26">
        <f>SUM(F90:F93)</f>
        <v>600867650</v>
      </c>
      <c r="G94" s="32">
        <f t="shared" si="16"/>
        <v>0.82506599654390644</v>
      </c>
      <c r="H94" s="25">
        <f t="shared" ref="H94:W94" si="18">SUM(H90:H93)</f>
        <v>17521337</v>
      </c>
      <c r="I94" s="26">
        <f t="shared" si="18"/>
        <v>29486633</v>
      </c>
      <c r="J94" s="26">
        <f t="shared" si="18"/>
        <v>51957490</v>
      </c>
      <c r="K94" s="25">
        <f t="shared" si="18"/>
        <v>98965460</v>
      </c>
      <c r="L94" s="25">
        <f t="shared" si="18"/>
        <v>49124917</v>
      </c>
      <c r="M94" s="26">
        <f t="shared" si="18"/>
        <v>48584503</v>
      </c>
      <c r="N94" s="26">
        <f t="shared" si="18"/>
        <v>66524540</v>
      </c>
      <c r="O94" s="25">
        <f t="shared" si="18"/>
        <v>164233960</v>
      </c>
      <c r="P94" s="25">
        <f t="shared" si="18"/>
        <v>48406148</v>
      </c>
      <c r="Q94" s="26">
        <f t="shared" si="18"/>
        <v>70770805</v>
      </c>
      <c r="R94" s="26">
        <f t="shared" si="18"/>
        <v>37036396</v>
      </c>
      <c r="S94" s="25">
        <f t="shared" si="18"/>
        <v>156213349</v>
      </c>
      <c r="T94" s="25">
        <f t="shared" si="18"/>
        <v>43751486</v>
      </c>
      <c r="U94" s="26">
        <f t="shared" si="18"/>
        <v>48088434</v>
      </c>
      <c r="V94" s="26">
        <f t="shared" si="18"/>
        <v>89614961</v>
      </c>
      <c r="W94" s="36">
        <f t="shared" si="18"/>
        <v>181454881</v>
      </c>
    </row>
    <row r="95" spans="1:23" ht="13" customHeight="1" x14ac:dyDescent="0.3">
      <c r="A95" s="14" t="s">
        <v>20</v>
      </c>
      <c r="B95" s="15" t="s">
        <v>171</v>
      </c>
      <c r="C95" s="16" t="s">
        <v>172</v>
      </c>
      <c r="D95" s="23">
        <v>558747735</v>
      </c>
      <c r="E95" s="24">
        <v>496414745</v>
      </c>
      <c r="F95" s="24">
        <v>419481243</v>
      </c>
      <c r="G95" s="31">
        <f t="shared" si="16"/>
        <v>0.8450217227129303</v>
      </c>
      <c r="H95" s="23">
        <v>26604895</v>
      </c>
      <c r="I95" s="24">
        <v>39905956</v>
      </c>
      <c r="J95" s="24">
        <v>9043931</v>
      </c>
      <c r="K95" s="23">
        <v>75554782</v>
      </c>
      <c r="L95" s="23">
        <v>31341131</v>
      </c>
      <c r="M95" s="24">
        <v>41706849</v>
      </c>
      <c r="N95" s="24">
        <v>33162271</v>
      </c>
      <c r="O95" s="23">
        <v>106210251</v>
      </c>
      <c r="P95" s="23">
        <v>44395528</v>
      </c>
      <c r="Q95" s="24">
        <v>32426590</v>
      </c>
      <c r="R95" s="24">
        <v>32252190</v>
      </c>
      <c r="S95" s="23">
        <v>109074308</v>
      </c>
      <c r="T95" s="23">
        <v>28878979</v>
      </c>
      <c r="U95" s="24">
        <v>40975740</v>
      </c>
      <c r="V95" s="24">
        <v>58787183</v>
      </c>
      <c r="W95" s="35">
        <v>128641902</v>
      </c>
    </row>
    <row r="96" spans="1:23" ht="13" customHeight="1" x14ac:dyDescent="0.3">
      <c r="A96" s="14" t="s">
        <v>20</v>
      </c>
      <c r="B96" s="15" t="s">
        <v>173</v>
      </c>
      <c r="C96" s="16" t="s">
        <v>174</v>
      </c>
      <c r="D96" s="23">
        <v>2943825</v>
      </c>
      <c r="E96" s="24">
        <v>19031194</v>
      </c>
      <c r="F96" s="24">
        <v>20267154</v>
      </c>
      <c r="G96" s="31">
        <f t="shared" si="16"/>
        <v>1.0649439021009401</v>
      </c>
      <c r="H96" s="23">
        <v>195795</v>
      </c>
      <c r="I96" s="24">
        <v>391590</v>
      </c>
      <c r="J96" s="24">
        <v>0</v>
      </c>
      <c r="K96" s="23">
        <v>587385</v>
      </c>
      <c r="L96" s="23">
        <v>40197</v>
      </c>
      <c r="M96" s="24">
        <v>2397765</v>
      </c>
      <c r="N96" s="24">
        <v>8990517</v>
      </c>
      <c r="O96" s="23">
        <v>11428479</v>
      </c>
      <c r="P96" s="23">
        <v>1338653</v>
      </c>
      <c r="Q96" s="24">
        <v>1156464</v>
      </c>
      <c r="R96" s="24">
        <v>51117</v>
      </c>
      <c r="S96" s="23">
        <v>2546234</v>
      </c>
      <c r="T96" s="23">
        <v>520000</v>
      </c>
      <c r="U96" s="24">
        <v>2842018</v>
      </c>
      <c r="V96" s="24">
        <v>2343038</v>
      </c>
      <c r="W96" s="35">
        <v>5705056</v>
      </c>
    </row>
    <row r="97" spans="1:23" ht="13" customHeight="1" x14ac:dyDescent="0.3">
      <c r="A97" s="14" t="s">
        <v>20</v>
      </c>
      <c r="B97" s="15" t="s">
        <v>175</v>
      </c>
      <c r="C97" s="16" t="s">
        <v>176</v>
      </c>
      <c r="D97" s="23">
        <v>194796004</v>
      </c>
      <c r="E97" s="24">
        <v>193696006</v>
      </c>
      <c r="F97" s="24">
        <v>190056513</v>
      </c>
      <c r="G97" s="31">
        <f t="shared" si="16"/>
        <v>0.98121028370610797</v>
      </c>
      <c r="H97" s="23">
        <v>636215</v>
      </c>
      <c r="I97" s="24">
        <v>20831448</v>
      </c>
      <c r="J97" s="24">
        <v>4821058</v>
      </c>
      <c r="K97" s="23">
        <v>26288721</v>
      </c>
      <c r="L97" s="23">
        <v>11845864</v>
      </c>
      <c r="M97" s="24">
        <v>17872006</v>
      </c>
      <c r="N97" s="24">
        <v>19839474</v>
      </c>
      <c r="O97" s="23">
        <v>49557344</v>
      </c>
      <c r="P97" s="23">
        <v>14356950</v>
      </c>
      <c r="Q97" s="24">
        <v>10089932</v>
      </c>
      <c r="R97" s="24">
        <v>9092989</v>
      </c>
      <c r="S97" s="23">
        <v>33539871</v>
      </c>
      <c r="T97" s="23">
        <v>-11938610</v>
      </c>
      <c r="U97" s="24">
        <v>46601193</v>
      </c>
      <c r="V97" s="24">
        <v>46007994</v>
      </c>
      <c r="W97" s="35">
        <v>80670577</v>
      </c>
    </row>
    <row r="98" spans="1:23" ht="13" customHeight="1" x14ac:dyDescent="0.3">
      <c r="A98" s="14" t="s">
        <v>35</v>
      </c>
      <c r="B98" s="15" t="s">
        <v>177</v>
      </c>
      <c r="C98" s="16" t="s">
        <v>178</v>
      </c>
      <c r="D98" s="23">
        <v>3911490</v>
      </c>
      <c r="E98" s="24">
        <v>4767078</v>
      </c>
      <c r="F98" s="24">
        <v>2550843</v>
      </c>
      <c r="G98" s="31">
        <f t="shared" si="16"/>
        <v>0.53509571271961565</v>
      </c>
      <c r="H98" s="23">
        <v>13057</v>
      </c>
      <c r="I98" s="24">
        <v>16611</v>
      </c>
      <c r="J98" s="24">
        <v>327353</v>
      </c>
      <c r="K98" s="23">
        <v>357021</v>
      </c>
      <c r="L98" s="23">
        <v>108393</v>
      </c>
      <c r="M98" s="24">
        <v>37489</v>
      </c>
      <c r="N98" s="24">
        <v>0</v>
      </c>
      <c r="O98" s="23">
        <v>145882</v>
      </c>
      <c r="P98" s="23">
        <v>-17591</v>
      </c>
      <c r="Q98" s="24">
        <v>26397</v>
      </c>
      <c r="R98" s="24">
        <v>1564371</v>
      </c>
      <c r="S98" s="23">
        <v>1573177</v>
      </c>
      <c r="T98" s="23">
        <v>-31284</v>
      </c>
      <c r="U98" s="24">
        <v>71321</v>
      </c>
      <c r="V98" s="24">
        <v>434726</v>
      </c>
      <c r="W98" s="35">
        <v>474763</v>
      </c>
    </row>
    <row r="99" spans="1:23" ht="13" customHeight="1" x14ac:dyDescent="0.3">
      <c r="A99" s="17" t="s">
        <v>0</v>
      </c>
      <c r="B99" s="18" t="s">
        <v>179</v>
      </c>
      <c r="C99" s="19" t="s">
        <v>0</v>
      </c>
      <c r="D99" s="25">
        <f>SUM(D95:D98)</f>
        <v>760399054</v>
      </c>
      <c r="E99" s="26">
        <f>SUM(E95:E98)</f>
        <v>713909023</v>
      </c>
      <c r="F99" s="26">
        <f>SUM(F95:F98)</f>
        <v>632355753</v>
      </c>
      <c r="G99" s="32">
        <f t="shared" si="16"/>
        <v>0.88576517823336154</v>
      </c>
      <c r="H99" s="25">
        <f t="shared" ref="H99:W99" si="19">SUM(H95:H98)</f>
        <v>27449962</v>
      </c>
      <c r="I99" s="26">
        <f t="shared" si="19"/>
        <v>61145605</v>
      </c>
      <c r="J99" s="26">
        <f t="shared" si="19"/>
        <v>14192342</v>
      </c>
      <c r="K99" s="25">
        <f t="shared" si="19"/>
        <v>102787909</v>
      </c>
      <c r="L99" s="25">
        <f t="shared" si="19"/>
        <v>43335585</v>
      </c>
      <c r="M99" s="26">
        <f t="shared" si="19"/>
        <v>62014109</v>
      </c>
      <c r="N99" s="26">
        <f t="shared" si="19"/>
        <v>61992262</v>
      </c>
      <c r="O99" s="25">
        <f t="shared" si="19"/>
        <v>167341956</v>
      </c>
      <c r="P99" s="25">
        <f t="shared" si="19"/>
        <v>60073540</v>
      </c>
      <c r="Q99" s="26">
        <f t="shared" si="19"/>
        <v>43699383</v>
      </c>
      <c r="R99" s="26">
        <f t="shared" si="19"/>
        <v>42960667</v>
      </c>
      <c r="S99" s="25">
        <f t="shared" si="19"/>
        <v>146733590</v>
      </c>
      <c r="T99" s="25">
        <f t="shared" si="19"/>
        <v>17429085</v>
      </c>
      <c r="U99" s="26">
        <f t="shared" si="19"/>
        <v>90490272</v>
      </c>
      <c r="V99" s="26">
        <f t="shared" si="19"/>
        <v>107572941</v>
      </c>
      <c r="W99" s="36">
        <f t="shared" si="19"/>
        <v>215492298</v>
      </c>
    </row>
    <row r="100" spans="1:23" ht="13" customHeight="1" x14ac:dyDescent="0.3">
      <c r="A100" s="17" t="s">
        <v>0</v>
      </c>
      <c r="B100" s="18" t="s">
        <v>180</v>
      </c>
      <c r="C100" s="19" t="s">
        <v>0</v>
      </c>
      <c r="D100" s="25">
        <f>SUM(D86:D88,D90:D93,D95:D98)</f>
        <v>10447620492</v>
      </c>
      <c r="E100" s="26">
        <f>SUM(E86:E88,E90:E93,E95:E98)</f>
        <v>11023638664</v>
      </c>
      <c r="F100" s="26">
        <f>SUM(F86:F88,F90:F93,F95:F98)</f>
        <v>8431183771</v>
      </c>
      <c r="G100" s="32">
        <f>IF(($E100     =0),0,($F100     /$E100     ))</f>
        <v>0.76482766062840901</v>
      </c>
      <c r="H100" s="25">
        <f t="shared" ref="H100:W100" si="20">SUM(H86:H88,H90:H93,H95:H98)</f>
        <v>342372570</v>
      </c>
      <c r="I100" s="26">
        <f t="shared" si="20"/>
        <v>608302169</v>
      </c>
      <c r="J100" s="26">
        <f t="shared" si="20"/>
        <v>781051389</v>
      </c>
      <c r="K100" s="25">
        <f t="shared" si="20"/>
        <v>1731726128</v>
      </c>
      <c r="L100" s="25">
        <f t="shared" si="20"/>
        <v>852510517</v>
      </c>
      <c r="M100" s="26">
        <f t="shared" si="20"/>
        <v>654929498</v>
      </c>
      <c r="N100" s="26">
        <f t="shared" si="20"/>
        <v>775361112</v>
      </c>
      <c r="O100" s="25">
        <f t="shared" si="20"/>
        <v>2282801127</v>
      </c>
      <c r="P100" s="25">
        <f t="shared" si="20"/>
        <v>585376753</v>
      </c>
      <c r="Q100" s="26">
        <f t="shared" si="20"/>
        <v>-148719789</v>
      </c>
      <c r="R100" s="26">
        <f t="shared" si="20"/>
        <v>675896819</v>
      </c>
      <c r="S100" s="25">
        <f t="shared" si="20"/>
        <v>1112553783</v>
      </c>
      <c r="T100" s="25">
        <f t="shared" si="20"/>
        <v>1462001857</v>
      </c>
      <c r="U100" s="26">
        <f t="shared" si="20"/>
        <v>807750217</v>
      </c>
      <c r="V100" s="26">
        <f t="shared" si="20"/>
        <v>1034350659</v>
      </c>
      <c r="W100" s="36">
        <f t="shared" si="20"/>
        <v>3304102733</v>
      </c>
    </row>
    <row r="101" spans="1:23" ht="13" customHeight="1" x14ac:dyDescent="0.3">
      <c r="A101" s="10"/>
      <c r="B101" s="11" t="s">
        <v>594</v>
      </c>
      <c r="D101" s="27"/>
      <c r="E101" s="28"/>
      <c r="F101" s="28"/>
      <c r="G101" s="33"/>
      <c r="H101" s="27"/>
      <c r="I101" s="28"/>
      <c r="J101" s="28"/>
      <c r="K101" s="27"/>
      <c r="L101" s="27"/>
      <c r="M101" s="28"/>
      <c r="N101" s="28"/>
      <c r="O101" s="27"/>
      <c r="P101" s="27"/>
      <c r="Q101" s="28"/>
      <c r="R101" s="28"/>
      <c r="S101" s="27"/>
      <c r="T101" s="27"/>
      <c r="U101" s="28"/>
      <c r="V101" s="28"/>
      <c r="W101" s="37"/>
    </row>
    <row r="102" spans="1:23" ht="13" customHeight="1" x14ac:dyDescent="0.3">
      <c r="A102" s="13" t="s">
        <v>0</v>
      </c>
      <c r="B102" s="11" t="s">
        <v>181</v>
      </c>
      <c r="D102" s="27"/>
      <c r="E102" s="28"/>
      <c r="F102" s="28"/>
      <c r="G102" s="33"/>
      <c r="H102" s="27"/>
      <c r="I102" s="28"/>
      <c r="J102" s="28"/>
      <c r="K102" s="27"/>
      <c r="L102" s="27"/>
      <c r="M102" s="28"/>
      <c r="N102" s="28"/>
      <c r="O102" s="27"/>
      <c r="P102" s="27"/>
      <c r="Q102" s="28"/>
      <c r="R102" s="28"/>
      <c r="S102" s="27"/>
      <c r="T102" s="27"/>
      <c r="U102" s="28"/>
      <c r="V102" s="28"/>
      <c r="W102" s="37"/>
    </row>
    <row r="103" spans="1:23" ht="13" customHeight="1" x14ac:dyDescent="0.3">
      <c r="A103" s="14" t="s">
        <v>14</v>
      </c>
      <c r="B103" s="15" t="s">
        <v>182</v>
      </c>
      <c r="C103" s="16" t="s">
        <v>183</v>
      </c>
      <c r="D103" s="23">
        <v>4362601920</v>
      </c>
      <c r="E103" s="24">
        <v>5084868084</v>
      </c>
      <c r="F103" s="24">
        <v>4089425160</v>
      </c>
      <c r="G103" s="31">
        <f t="shared" ref="G103:G134" si="21">IF(($E103     =0),0,($F103     /$E103     ))</f>
        <v>0.80423426772225381</v>
      </c>
      <c r="H103" s="23">
        <v>260377848</v>
      </c>
      <c r="I103" s="24">
        <v>253216242</v>
      </c>
      <c r="J103" s="24">
        <v>330158569</v>
      </c>
      <c r="K103" s="23">
        <v>843752659</v>
      </c>
      <c r="L103" s="23">
        <v>424464392</v>
      </c>
      <c r="M103" s="24">
        <v>299487088</v>
      </c>
      <c r="N103" s="24">
        <v>326563627</v>
      </c>
      <c r="O103" s="23">
        <v>1050515107</v>
      </c>
      <c r="P103" s="23">
        <v>246010554</v>
      </c>
      <c r="Q103" s="24">
        <v>422903747</v>
      </c>
      <c r="R103" s="24">
        <v>443197130</v>
      </c>
      <c r="S103" s="23">
        <v>1112111431</v>
      </c>
      <c r="T103" s="23">
        <v>198691919</v>
      </c>
      <c r="U103" s="24">
        <v>322232315</v>
      </c>
      <c r="V103" s="24">
        <v>562121729</v>
      </c>
      <c r="W103" s="35">
        <v>1083045963</v>
      </c>
    </row>
    <row r="104" spans="1:23" ht="13" customHeight="1" x14ac:dyDescent="0.3">
      <c r="A104" s="17" t="s">
        <v>0</v>
      </c>
      <c r="B104" s="18" t="s">
        <v>19</v>
      </c>
      <c r="C104" s="19" t="s">
        <v>0</v>
      </c>
      <c r="D104" s="25">
        <f>D103</f>
        <v>4362601920</v>
      </c>
      <c r="E104" s="26">
        <f>E103</f>
        <v>5084868084</v>
      </c>
      <c r="F104" s="26">
        <f>F103</f>
        <v>4089425160</v>
      </c>
      <c r="G104" s="32">
        <f t="shared" si="21"/>
        <v>0.80423426772225381</v>
      </c>
      <c r="H104" s="25">
        <f t="shared" ref="H104:W104" si="22">H103</f>
        <v>260377848</v>
      </c>
      <c r="I104" s="26">
        <f t="shared" si="22"/>
        <v>253216242</v>
      </c>
      <c r="J104" s="26">
        <f t="shared" si="22"/>
        <v>330158569</v>
      </c>
      <c r="K104" s="25">
        <f t="shared" si="22"/>
        <v>843752659</v>
      </c>
      <c r="L104" s="25">
        <f t="shared" si="22"/>
        <v>424464392</v>
      </c>
      <c r="M104" s="26">
        <f t="shared" si="22"/>
        <v>299487088</v>
      </c>
      <c r="N104" s="26">
        <f t="shared" si="22"/>
        <v>326563627</v>
      </c>
      <c r="O104" s="25">
        <f t="shared" si="22"/>
        <v>1050515107</v>
      </c>
      <c r="P104" s="25">
        <f t="shared" si="22"/>
        <v>246010554</v>
      </c>
      <c r="Q104" s="26">
        <f t="shared" si="22"/>
        <v>422903747</v>
      </c>
      <c r="R104" s="26">
        <f t="shared" si="22"/>
        <v>443197130</v>
      </c>
      <c r="S104" s="25">
        <f t="shared" si="22"/>
        <v>1112111431</v>
      </c>
      <c r="T104" s="25">
        <f t="shared" si="22"/>
        <v>198691919</v>
      </c>
      <c r="U104" s="26">
        <f t="shared" si="22"/>
        <v>322232315</v>
      </c>
      <c r="V104" s="26">
        <f t="shared" si="22"/>
        <v>562121729</v>
      </c>
      <c r="W104" s="36">
        <f t="shared" si="22"/>
        <v>1083045963</v>
      </c>
    </row>
    <row r="105" spans="1:23" ht="13" customHeight="1" x14ac:dyDescent="0.3">
      <c r="A105" s="14" t="s">
        <v>20</v>
      </c>
      <c r="B105" s="15" t="s">
        <v>184</v>
      </c>
      <c r="C105" s="16" t="s">
        <v>185</v>
      </c>
      <c r="D105" s="23">
        <v>44388858</v>
      </c>
      <c r="E105" s="24">
        <v>38639373</v>
      </c>
      <c r="F105" s="24">
        <v>33912115</v>
      </c>
      <c r="G105" s="31">
        <f t="shared" si="21"/>
        <v>0.87765696922670045</v>
      </c>
      <c r="H105" s="23">
        <v>30000</v>
      </c>
      <c r="I105" s="24">
        <v>279232</v>
      </c>
      <c r="J105" s="24">
        <v>1103733</v>
      </c>
      <c r="K105" s="23">
        <v>1412965</v>
      </c>
      <c r="L105" s="23">
        <v>820024</v>
      </c>
      <c r="M105" s="24">
        <v>2689963</v>
      </c>
      <c r="N105" s="24">
        <v>2495616</v>
      </c>
      <c r="O105" s="23">
        <v>6005603</v>
      </c>
      <c r="P105" s="23">
        <v>3929462</v>
      </c>
      <c r="Q105" s="24">
        <v>1171396</v>
      </c>
      <c r="R105" s="24">
        <v>949847</v>
      </c>
      <c r="S105" s="23">
        <v>6050705</v>
      </c>
      <c r="T105" s="23">
        <v>3521082</v>
      </c>
      <c r="U105" s="24">
        <v>7114890</v>
      </c>
      <c r="V105" s="24">
        <v>9806870</v>
      </c>
      <c r="W105" s="35">
        <v>20442842</v>
      </c>
    </row>
    <row r="106" spans="1:23" ht="13" customHeight="1" x14ac:dyDescent="0.3">
      <c r="A106" s="14" t="s">
        <v>20</v>
      </c>
      <c r="B106" s="15" t="s">
        <v>186</v>
      </c>
      <c r="C106" s="16" t="s">
        <v>187</v>
      </c>
      <c r="D106" s="23">
        <v>6039149</v>
      </c>
      <c r="E106" s="24">
        <v>5492935</v>
      </c>
      <c r="F106" s="24">
        <v>5949966</v>
      </c>
      <c r="G106" s="31">
        <f t="shared" si="21"/>
        <v>1.0832034240346919</v>
      </c>
      <c r="H106" s="23">
        <v>1431628</v>
      </c>
      <c r="I106" s="24">
        <v>174488</v>
      </c>
      <c r="J106" s="24">
        <v>207602</v>
      </c>
      <c r="K106" s="23">
        <v>1813718</v>
      </c>
      <c r="L106" s="23">
        <v>465849</v>
      </c>
      <c r="M106" s="24">
        <v>908702</v>
      </c>
      <c r="N106" s="24">
        <v>314930</v>
      </c>
      <c r="O106" s="23">
        <v>1689481</v>
      </c>
      <c r="P106" s="23">
        <v>103978</v>
      </c>
      <c r="Q106" s="24">
        <v>468268</v>
      </c>
      <c r="R106" s="24">
        <v>328555</v>
      </c>
      <c r="S106" s="23">
        <v>900801</v>
      </c>
      <c r="T106" s="23">
        <v>721342</v>
      </c>
      <c r="U106" s="24">
        <v>527009</v>
      </c>
      <c r="V106" s="24">
        <v>297615</v>
      </c>
      <c r="W106" s="35">
        <v>1545966</v>
      </c>
    </row>
    <row r="107" spans="1:23" ht="13" customHeight="1" x14ac:dyDescent="0.3">
      <c r="A107" s="14" t="s">
        <v>20</v>
      </c>
      <c r="B107" s="15" t="s">
        <v>188</v>
      </c>
      <c r="C107" s="16" t="s">
        <v>189</v>
      </c>
      <c r="D107" s="23">
        <v>3741768</v>
      </c>
      <c r="E107" s="24">
        <v>5949170</v>
      </c>
      <c r="F107" s="24">
        <v>5612458</v>
      </c>
      <c r="G107" s="31">
        <f t="shared" si="21"/>
        <v>0.94340185269541799</v>
      </c>
      <c r="H107" s="23">
        <v>1815921</v>
      </c>
      <c r="I107" s="24">
        <v>159381</v>
      </c>
      <c r="J107" s="24">
        <v>589281</v>
      </c>
      <c r="K107" s="23">
        <v>2564583</v>
      </c>
      <c r="L107" s="23">
        <v>95596</v>
      </c>
      <c r="M107" s="24">
        <v>1103195</v>
      </c>
      <c r="N107" s="24">
        <v>423443</v>
      </c>
      <c r="O107" s="23">
        <v>1622234</v>
      </c>
      <c r="P107" s="23">
        <v>55446</v>
      </c>
      <c r="Q107" s="24">
        <v>203121</v>
      </c>
      <c r="R107" s="24">
        <v>345978</v>
      </c>
      <c r="S107" s="23">
        <v>604545</v>
      </c>
      <c r="T107" s="23">
        <v>246040</v>
      </c>
      <c r="U107" s="24">
        <v>137896</v>
      </c>
      <c r="V107" s="24">
        <v>437160</v>
      </c>
      <c r="W107" s="35">
        <v>821096</v>
      </c>
    </row>
    <row r="108" spans="1:23" ht="13" customHeight="1" x14ac:dyDescent="0.3">
      <c r="A108" s="14" t="s">
        <v>20</v>
      </c>
      <c r="B108" s="15" t="s">
        <v>190</v>
      </c>
      <c r="C108" s="16" t="s">
        <v>191</v>
      </c>
      <c r="D108" s="23">
        <v>144418986</v>
      </c>
      <c r="E108" s="24">
        <v>129594440</v>
      </c>
      <c r="F108" s="24">
        <v>123891647</v>
      </c>
      <c r="G108" s="31">
        <f t="shared" si="21"/>
        <v>0.95599507972718578</v>
      </c>
      <c r="H108" s="23">
        <v>5429690</v>
      </c>
      <c r="I108" s="24">
        <v>10622239</v>
      </c>
      <c r="J108" s="24">
        <v>8984024</v>
      </c>
      <c r="K108" s="23">
        <v>25035953</v>
      </c>
      <c r="L108" s="23">
        <v>12169180</v>
      </c>
      <c r="M108" s="24">
        <v>7830854</v>
      </c>
      <c r="N108" s="24">
        <v>19024388</v>
      </c>
      <c r="O108" s="23">
        <v>39024422</v>
      </c>
      <c r="P108" s="23">
        <v>7203961</v>
      </c>
      <c r="Q108" s="24">
        <v>11541419</v>
      </c>
      <c r="R108" s="24">
        <v>12377459</v>
      </c>
      <c r="S108" s="23">
        <v>31122839</v>
      </c>
      <c r="T108" s="23">
        <v>9734495</v>
      </c>
      <c r="U108" s="24">
        <v>8075627</v>
      </c>
      <c r="V108" s="24">
        <v>10898311</v>
      </c>
      <c r="W108" s="35">
        <v>28708433</v>
      </c>
    </row>
    <row r="109" spans="1:23" ht="13" customHeight="1" x14ac:dyDescent="0.3">
      <c r="A109" s="14" t="s">
        <v>35</v>
      </c>
      <c r="B109" s="15" t="s">
        <v>192</v>
      </c>
      <c r="C109" s="16" t="s">
        <v>193</v>
      </c>
      <c r="D109" s="23">
        <v>106897175</v>
      </c>
      <c r="E109" s="24">
        <v>381672945</v>
      </c>
      <c r="F109" s="24">
        <v>241229903</v>
      </c>
      <c r="G109" s="31">
        <f t="shared" si="21"/>
        <v>0.63203301716866522</v>
      </c>
      <c r="H109" s="23">
        <v>1150580</v>
      </c>
      <c r="I109" s="24">
        <v>3336884</v>
      </c>
      <c r="J109" s="24">
        <v>3301218</v>
      </c>
      <c r="K109" s="23">
        <v>7788682</v>
      </c>
      <c r="L109" s="23">
        <v>4545604</v>
      </c>
      <c r="M109" s="24">
        <v>7763312</v>
      </c>
      <c r="N109" s="24">
        <v>9994516</v>
      </c>
      <c r="O109" s="23">
        <v>22303432</v>
      </c>
      <c r="P109" s="23">
        <v>6943828</v>
      </c>
      <c r="Q109" s="24">
        <v>53074620</v>
      </c>
      <c r="R109" s="24">
        <v>42925168</v>
      </c>
      <c r="S109" s="23">
        <v>102943616</v>
      </c>
      <c r="T109" s="23">
        <v>46693853</v>
      </c>
      <c r="U109" s="24">
        <v>25309462</v>
      </c>
      <c r="V109" s="24">
        <v>36190858</v>
      </c>
      <c r="W109" s="35">
        <v>108194173</v>
      </c>
    </row>
    <row r="110" spans="1:23" ht="13" customHeight="1" x14ac:dyDescent="0.3">
      <c r="A110" s="17" t="s">
        <v>0</v>
      </c>
      <c r="B110" s="18" t="s">
        <v>194</v>
      </c>
      <c r="C110" s="19" t="s">
        <v>0</v>
      </c>
      <c r="D110" s="25">
        <f>SUM(D105:D109)</f>
        <v>305485936</v>
      </c>
      <c r="E110" s="26">
        <f>SUM(E105:E109)</f>
        <v>561348863</v>
      </c>
      <c r="F110" s="26">
        <f>SUM(F105:F109)</f>
        <v>410596089</v>
      </c>
      <c r="G110" s="32">
        <f t="shared" si="21"/>
        <v>0.73144548081145755</v>
      </c>
      <c r="H110" s="25">
        <f t="shared" ref="H110:W110" si="23">SUM(H105:H109)</f>
        <v>9857819</v>
      </c>
      <c r="I110" s="26">
        <f t="shared" si="23"/>
        <v>14572224</v>
      </c>
      <c r="J110" s="26">
        <f t="shared" si="23"/>
        <v>14185858</v>
      </c>
      <c r="K110" s="25">
        <f t="shared" si="23"/>
        <v>38615901</v>
      </c>
      <c r="L110" s="25">
        <f t="shared" si="23"/>
        <v>18096253</v>
      </c>
      <c r="M110" s="26">
        <f t="shared" si="23"/>
        <v>20296026</v>
      </c>
      <c r="N110" s="26">
        <f t="shared" si="23"/>
        <v>32252893</v>
      </c>
      <c r="O110" s="25">
        <f t="shared" si="23"/>
        <v>70645172</v>
      </c>
      <c r="P110" s="25">
        <f t="shared" si="23"/>
        <v>18236675</v>
      </c>
      <c r="Q110" s="26">
        <f t="shared" si="23"/>
        <v>66458824</v>
      </c>
      <c r="R110" s="26">
        <f t="shared" si="23"/>
        <v>56927007</v>
      </c>
      <c r="S110" s="25">
        <f t="shared" si="23"/>
        <v>141622506</v>
      </c>
      <c r="T110" s="25">
        <f t="shared" si="23"/>
        <v>60916812</v>
      </c>
      <c r="U110" s="26">
        <f t="shared" si="23"/>
        <v>41164884</v>
      </c>
      <c r="V110" s="26">
        <f t="shared" si="23"/>
        <v>57630814</v>
      </c>
      <c r="W110" s="36">
        <f t="shared" si="23"/>
        <v>159712510</v>
      </c>
    </row>
    <row r="111" spans="1:23" ht="13" customHeight="1" x14ac:dyDescent="0.3">
      <c r="A111" s="14" t="s">
        <v>20</v>
      </c>
      <c r="B111" s="15" t="s">
        <v>195</v>
      </c>
      <c r="C111" s="16" t="s">
        <v>196</v>
      </c>
      <c r="D111" s="23">
        <v>22117000</v>
      </c>
      <c r="E111" s="24">
        <v>22467000</v>
      </c>
      <c r="F111" s="24">
        <v>17380536</v>
      </c>
      <c r="G111" s="31">
        <f t="shared" si="21"/>
        <v>0.77360288423020429</v>
      </c>
      <c r="H111" s="23">
        <v>169900</v>
      </c>
      <c r="I111" s="24">
        <v>1233589</v>
      </c>
      <c r="J111" s="24">
        <v>2298502</v>
      </c>
      <c r="K111" s="23">
        <v>3701991</v>
      </c>
      <c r="L111" s="23">
        <v>1645014</v>
      </c>
      <c r="M111" s="24">
        <v>1216767</v>
      </c>
      <c r="N111" s="24">
        <v>603230</v>
      </c>
      <c r="O111" s="23">
        <v>3465011</v>
      </c>
      <c r="P111" s="23">
        <v>1022033</v>
      </c>
      <c r="Q111" s="24">
        <v>160364</v>
      </c>
      <c r="R111" s="24">
        <v>2630152</v>
      </c>
      <c r="S111" s="23">
        <v>3812549</v>
      </c>
      <c r="T111" s="23">
        <v>170231</v>
      </c>
      <c r="U111" s="24">
        <v>2194988</v>
      </c>
      <c r="V111" s="24">
        <v>4035766</v>
      </c>
      <c r="W111" s="35">
        <v>6400985</v>
      </c>
    </row>
    <row r="112" spans="1:23" ht="13" customHeight="1" x14ac:dyDescent="0.3">
      <c r="A112" s="14" t="s">
        <v>20</v>
      </c>
      <c r="B112" s="15" t="s">
        <v>197</v>
      </c>
      <c r="C112" s="16" t="s">
        <v>198</v>
      </c>
      <c r="D112" s="23">
        <v>34136189</v>
      </c>
      <c r="E112" s="24">
        <v>46656422</v>
      </c>
      <c r="F112" s="24">
        <v>37430919</v>
      </c>
      <c r="G112" s="31">
        <f t="shared" si="21"/>
        <v>0.8022672420101139</v>
      </c>
      <c r="H112" s="23">
        <v>3963424</v>
      </c>
      <c r="I112" s="24">
        <v>1519394</v>
      </c>
      <c r="J112" s="24">
        <v>2907410</v>
      </c>
      <c r="K112" s="23">
        <v>8390228</v>
      </c>
      <c r="L112" s="23">
        <v>1500594</v>
      </c>
      <c r="M112" s="24">
        <v>965140</v>
      </c>
      <c r="N112" s="24">
        <v>2146587</v>
      </c>
      <c r="O112" s="23">
        <v>4612321</v>
      </c>
      <c r="P112" s="23">
        <v>2776745</v>
      </c>
      <c r="Q112" s="24">
        <v>6176689</v>
      </c>
      <c r="R112" s="24">
        <v>4989688</v>
      </c>
      <c r="S112" s="23">
        <v>13943122</v>
      </c>
      <c r="T112" s="23">
        <v>4193727</v>
      </c>
      <c r="U112" s="24">
        <v>4007963</v>
      </c>
      <c r="V112" s="24">
        <v>2283558</v>
      </c>
      <c r="W112" s="35">
        <v>10485248</v>
      </c>
    </row>
    <row r="113" spans="1:23" ht="13" customHeight="1" x14ac:dyDescent="0.3">
      <c r="A113" s="14" t="s">
        <v>20</v>
      </c>
      <c r="B113" s="15" t="s">
        <v>199</v>
      </c>
      <c r="C113" s="16" t="s">
        <v>200</v>
      </c>
      <c r="D113" s="23">
        <v>9054650</v>
      </c>
      <c r="E113" s="24">
        <v>6745066</v>
      </c>
      <c r="F113" s="24">
        <v>1274274</v>
      </c>
      <c r="G113" s="31">
        <f t="shared" si="21"/>
        <v>0.18891942643704301</v>
      </c>
      <c r="H113" s="23">
        <v>0</v>
      </c>
      <c r="I113" s="24">
        <v>29650</v>
      </c>
      <c r="J113" s="24">
        <v>203897</v>
      </c>
      <c r="K113" s="23">
        <v>233547</v>
      </c>
      <c r="L113" s="23">
        <v>225319</v>
      </c>
      <c r="M113" s="24">
        <v>174644</v>
      </c>
      <c r="N113" s="24">
        <v>27678</v>
      </c>
      <c r="O113" s="23">
        <v>427641</v>
      </c>
      <c r="P113" s="23">
        <v>0</v>
      </c>
      <c r="Q113" s="24">
        <v>104500</v>
      </c>
      <c r="R113" s="24">
        <v>129850</v>
      </c>
      <c r="S113" s="23">
        <v>234350</v>
      </c>
      <c r="T113" s="23">
        <v>68866</v>
      </c>
      <c r="U113" s="24">
        <v>295233</v>
      </c>
      <c r="V113" s="24">
        <v>14637</v>
      </c>
      <c r="W113" s="35">
        <v>378736</v>
      </c>
    </row>
    <row r="114" spans="1:23" ht="13" customHeight="1" x14ac:dyDescent="0.3">
      <c r="A114" s="14" t="s">
        <v>20</v>
      </c>
      <c r="B114" s="15" t="s">
        <v>201</v>
      </c>
      <c r="C114" s="16" t="s">
        <v>202</v>
      </c>
      <c r="D114" s="23">
        <v>500000</v>
      </c>
      <c r="E114" s="24">
        <v>521980</v>
      </c>
      <c r="F114" s="24">
        <v>624336</v>
      </c>
      <c r="G114" s="31">
        <f t="shared" si="21"/>
        <v>1.196091804283689</v>
      </c>
      <c r="H114" s="23">
        <v>96600</v>
      </c>
      <c r="I114" s="24">
        <v>74400</v>
      </c>
      <c r="J114" s="24">
        <v>0</v>
      </c>
      <c r="K114" s="23">
        <v>171000</v>
      </c>
      <c r="L114" s="23">
        <v>0</v>
      </c>
      <c r="M114" s="24">
        <v>0</v>
      </c>
      <c r="N114" s="24">
        <v>0</v>
      </c>
      <c r="O114" s="23">
        <v>0</v>
      </c>
      <c r="P114" s="23">
        <v>0</v>
      </c>
      <c r="Q114" s="24">
        <v>0</v>
      </c>
      <c r="R114" s="24">
        <v>76024</v>
      </c>
      <c r="S114" s="23">
        <v>76024</v>
      </c>
      <c r="T114" s="23">
        <v>74624</v>
      </c>
      <c r="U114" s="24">
        <v>0</v>
      </c>
      <c r="V114" s="24">
        <v>302688</v>
      </c>
      <c r="W114" s="35">
        <v>377312</v>
      </c>
    </row>
    <row r="115" spans="1:23" ht="13" customHeight="1" x14ac:dyDescent="0.3">
      <c r="A115" s="14" t="s">
        <v>20</v>
      </c>
      <c r="B115" s="15" t="s">
        <v>203</v>
      </c>
      <c r="C115" s="16" t="s">
        <v>204</v>
      </c>
      <c r="D115" s="23">
        <v>474390007</v>
      </c>
      <c r="E115" s="24">
        <v>668820201</v>
      </c>
      <c r="F115" s="24">
        <v>643894210</v>
      </c>
      <c r="G115" s="31">
        <f t="shared" si="21"/>
        <v>0.96273140230703047</v>
      </c>
      <c r="H115" s="23">
        <v>21637939</v>
      </c>
      <c r="I115" s="24">
        <v>39169214</v>
      </c>
      <c r="J115" s="24">
        <v>38177309</v>
      </c>
      <c r="K115" s="23">
        <v>98984462</v>
      </c>
      <c r="L115" s="23">
        <v>47973329</v>
      </c>
      <c r="M115" s="24">
        <v>47973329</v>
      </c>
      <c r="N115" s="24">
        <v>89944467</v>
      </c>
      <c r="O115" s="23">
        <v>185891125</v>
      </c>
      <c r="P115" s="23">
        <v>7624388</v>
      </c>
      <c r="Q115" s="24">
        <v>89944467</v>
      </c>
      <c r="R115" s="24">
        <v>0</v>
      </c>
      <c r="S115" s="23">
        <v>97568855</v>
      </c>
      <c r="T115" s="23">
        <v>164945492</v>
      </c>
      <c r="U115" s="24">
        <v>0</v>
      </c>
      <c r="V115" s="24">
        <v>96504276</v>
      </c>
      <c r="W115" s="35">
        <v>261449768</v>
      </c>
    </row>
    <row r="116" spans="1:23" ht="13" customHeight="1" x14ac:dyDescent="0.3">
      <c r="A116" s="14" t="s">
        <v>20</v>
      </c>
      <c r="B116" s="15" t="s">
        <v>205</v>
      </c>
      <c r="C116" s="16" t="s">
        <v>206</v>
      </c>
      <c r="D116" s="23">
        <v>11059552</v>
      </c>
      <c r="E116" s="24">
        <v>12053258</v>
      </c>
      <c r="F116" s="24">
        <v>12140945</v>
      </c>
      <c r="G116" s="31">
        <f t="shared" si="21"/>
        <v>1.0072749625039139</v>
      </c>
      <c r="H116" s="23">
        <v>487567</v>
      </c>
      <c r="I116" s="24">
        <v>496875</v>
      </c>
      <c r="J116" s="24">
        <v>3132020</v>
      </c>
      <c r="K116" s="23">
        <v>4116462</v>
      </c>
      <c r="L116" s="23">
        <v>-16217</v>
      </c>
      <c r="M116" s="24">
        <v>599448</v>
      </c>
      <c r="N116" s="24">
        <v>4572927</v>
      </c>
      <c r="O116" s="23">
        <v>5156158</v>
      </c>
      <c r="P116" s="23">
        <v>1088330</v>
      </c>
      <c r="Q116" s="24">
        <v>440315</v>
      </c>
      <c r="R116" s="24">
        <v>1399983</v>
      </c>
      <c r="S116" s="23">
        <v>2928628</v>
      </c>
      <c r="T116" s="23">
        <v>252678</v>
      </c>
      <c r="U116" s="24">
        <v>-412996</v>
      </c>
      <c r="V116" s="24">
        <v>100015</v>
      </c>
      <c r="W116" s="35">
        <v>-60303</v>
      </c>
    </row>
    <row r="117" spans="1:23" ht="13" customHeight="1" x14ac:dyDescent="0.3">
      <c r="A117" s="14" t="s">
        <v>20</v>
      </c>
      <c r="B117" s="15" t="s">
        <v>207</v>
      </c>
      <c r="C117" s="16" t="s">
        <v>208</v>
      </c>
      <c r="D117" s="23">
        <v>18444208</v>
      </c>
      <c r="E117" s="24">
        <v>19487669</v>
      </c>
      <c r="F117" s="24">
        <v>18141562</v>
      </c>
      <c r="G117" s="31">
        <f t="shared" si="21"/>
        <v>0.9309251917199538</v>
      </c>
      <c r="H117" s="23">
        <v>1637735</v>
      </c>
      <c r="I117" s="24">
        <v>932468</v>
      </c>
      <c r="J117" s="24">
        <v>3112687</v>
      </c>
      <c r="K117" s="23">
        <v>5682890</v>
      </c>
      <c r="L117" s="23">
        <v>1197917</v>
      </c>
      <c r="M117" s="24">
        <v>1360089</v>
      </c>
      <c r="N117" s="24">
        <v>1586329</v>
      </c>
      <c r="O117" s="23">
        <v>4144335</v>
      </c>
      <c r="P117" s="23">
        <v>1143297</v>
      </c>
      <c r="Q117" s="24">
        <v>1352893</v>
      </c>
      <c r="R117" s="24">
        <v>1704626</v>
      </c>
      <c r="S117" s="23">
        <v>4200816</v>
      </c>
      <c r="T117" s="23">
        <v>1068350</v>
      </c>
      <c r="U117" s="24">
        <v>1306964</v>
      </c>
      <c r="V117" s="24">
        <v>1738207</v>
      </c>
      <c r="W117" s="35">
        <v>4113521</v>
      </c>
    </row>
    <row r="118" spans="1:23" ht="13" customHeight="1" x14ac:dyDescent="0.3">
      <c r="A118" s="14" t="s">
        <v>35</v>
      </c>
      <c r="B118" s="15" t="s">
        <v>209</v>
      </c>
      <c r="C118" s="16" t="s">
        <v>210</v>
      </c>
      <c r="D118" s="23">
        <v>49460608</v>
      </c>
      <c r="E118" s="24">
        <v>49428266</v>
      </c>
      <c r="F118" s="24">
        <v>63804347</v>
      </c>
      <c r="G118" s="31">
        <f t="shared" si="21"/>
        <v>1.2908473665655193</v>
      </c>
      <c r="H118" s="23">
        <v>911749</v>
      </c>
      <c r="I118" s="24">
        <v>4224272</v>
      </c>
      <c r="J118" s="24">
        <v>5458414</v>
      </c>
      <c r="K118" s="23">
        <v>10594435</v>
      </c>
      <c r="L118" s="23">
        <v>6201319</v>
      </c>
      <c r="M118" s="24">
        <v>2592326</v>
      </c>
      <c r="N118" s="24">
        <v>6875385</v>
      </c>
      <c r="O118" s="23">
        <v>15669030</v>
      </c>
      <c r="P118" s="23">
        <v>4267505</v>
      </c>
      <c r="Q118" s="24">
        <v>3811554</v>
      </c>
      <c r="R118" s="24">
        <v>6356627</v>
      </c>
      <c r="S118" s="23">
        <v>14435686</v>
      </c>
      <c r="T118" s="23">
        <v>7191788</v>
      </c>
      <c r="U118" s="24">
        <v>4460200</v>
      </c>
      <c r="V118" s="24">
        <v>11453208</v>
      </c>
      <c r="W118" s="35">
        <v>23105196</v>
      </c>
    </row>
    <row r="119" spans="1:23" ht="13" customHeight="1" x14ac:dyDescent="0.3">
      <c r="A119" s="17" t="s">
        <v>0</v>
      </c>
      <c r="B119" s="18" t="s">
        <v>211</v>
      </c>
      <c r="C119" s="19" t="s">
        <v>0</v>
      </c>
      <c r="D119" s="25">
        <f>SUM(D111:D118)</f>
        <v>619162214</v>
      </c>
      <c r="E119" s="26">
        <f>SUM(E111:E118)</f>
        <v>826179862</v>
      </c>
      <c r="F119" s="26">
        <f>SUM(F111:F118)</f>
        <v>794691129</v>
      </c>
      <c r="G119" s="32">
        <f t="shared" si="21"/>
        <v>0.96188634648662008</v>
      </c>
      <c r="H119" s="25">
        <f t="shared" ref="H119:W119" si="24">SUM(H111:H118)</f>
        <v>28904914</v>
      </c>
      <c r="I119" s="26">
        <f t="shared" si="24"/>
        <v>47679862</v>
      </c>
      <c r="J119" s="26">
        <f t="shared" si="24"/>
        <v>55290239</v>
      </c>
      <c r="K119" s="25">
        <f t="shared" si="24"/>
        <v>131875015</v>
      </c>
      <c r="L119" s="25">
        <f t="shared" si="24"/>
        <v>58727275</v>
      </c>
      <c r="M119" s="26">
        <f t="shared" si="24"/>
        <v>54881743</v>
      </c>
      <c r="N119" s="26">
        <f t="shared" si="24"/>
        <v>105756603</v>
      </c>
      <c r="O119" s="25">
        <f t="shared" si="24"/>
        <v>219365621</v>
      </c>
      <c r="P119" s="25">
        <f t="shared" si="24"/>
        <v>17922298</v>
      </c>
      <c r="Q119" s="26">
        <f t="shared" si="24"/>
        <v>101990782</v>
      </c>
      <c r="R119" s="26">
        <f t="shared" si="24"/>
        <v>17286950</v>
      </c>
      <c r="S119" s="25">
        <f t="shared" si="24"/>
        <v>137200030</v>
      </c>
      <c r="T119" s="25">
        <f t="shared" si="24"/>
        <v>177965756</v>
      </c>
      <c r="U119" s="26">
        <f t="shared" si="24"/>
        <v>11852352</v>
      </c>
      <c r="V119" s="26">
        <f t="shared" si="24"/>
        <v>116432355</v>
      </c>
      <c r="W119" s="36">
        <f t="shared" si="24"/>
        <v>306250463</v>
      </c>
    </row>
    <row r="120" spans="1:23" ht="13" customHeight="1" x14ac:dyDescent="0.3">
      <c r="A120" s="14" t="s">
        <v>20</v>
      </c>
      <c r="B120" s="15" t="s">
        <v>212</v>
      </c>
      <c r="C120" s="16" t="s">
        <v>213</v>
      </c>
      <c r="D120" s="23">
        <v>1060000</v>
      </c>
      <c r="E120" s="24">
        <v>1890768</v>
      </c>
      <c r="F120" s="24">
        <v>3371899</v>
      </c>
      <c r="G120" s="31">
        <f t="shared" si="21"/>
        <v>1.7833488825704686</v>
      </c>
      <c r="H120" s="23">
        <v>35</v>
      </c>
      <c r="I120" s="24">
        <v>142045</v>
      </c>
      <c r="J120" s="24">
        <v>71170</v>
      </c>
      <c r="K120" s="23">
        <v>213250</v>
      </c>
      <c r="L120" s="23">
        <v>342951</v>
      </c>
      <c r="M120" s="24">
        <v>672298</v>
      </c>
      <c r="N120" s="24">
        <v>357196</v>
      </c>
      <c r="O120" s="23">
        <v>1372445</v>
      </c>
      <c r="P120" s="23">
        <v>172473</v>
      </c>
      <c r="Q120" s="24">
        <v>354711</v>
      </c>
      <c r="R120" s="24">
        <v>169777</v>
      </c>
      <c r="S120" s="23">
        <v>696961</v>
      </c>
      <c r="T120" s="23">
        <v>166830</v>
      </c>
      <c r="U120" s="24">
        <v>340288</v>
      </c>
      <c r="V120" s="24">
        <v>582125</v>
      </c>
      <c r="W120" s="35">
        <v>1089243</v>
      </c>
    </row>
    <row r="121" spans="1:23" ht="13" customHeight="1" x14ac:dyDescent="0.3">
      <c r="A121" s="14" t="s">
        <v>20</v>
      </c>
      <c r="B121" s="15" t="s">
        <v>214</v>
      </c>
      <c r="C121" s="16" t="s">
        <v>215</v>
      </c>
      <c r="D121" s="23">
        <v>25203000</v>
      </c>
      <c r="E121" s="24">
        <v>35961186</v>
      </c>
      <c r="F121" s="24">
        <v>45070598</v>
      </c>
      <c r="G121" s="31">
        <f t="shared" si="21"/>
        <v>1.2533123351382238</v>
      </c>
      <c r="H121" s="23">
        <v>5969632</v>
      </c>
      <c r="I121" s="24">
        <v>2371913</v>
      </c>
      <c r="J121" s="24">
        <v>3902620</v>
      </c>
      <c r="K121" s="23">
        <v>12244165</v>
      </c>
      <c r="L121" s="23">
        <v>3206458</v>
      </c>
      <c r="M121" s="24">
        <v>2025726</v>
      </c>
      <c r="N121" s="24">
        <v>6417502</v>
      </c>
      <c r="O121" s="23">
        <v>11649686</v>
      </c>
      <c r="P121" s="23">
        <v>136679</v>
      </c>
      <c r="Q121" s="24">
        <v>2467233</v>
      </c>
      <c r="R121" s="24">
        <v>4219923</v>
      </c>
      <c r="S121" s="23">
        <v>6823835</v>
      </c>
      <c r="T121" s="23">
        <v>2806430</v>
      </c>
      <c r="U121" s="24">
        <v>3297452</v>
      </c>
      <c r="V121" s="24">
        <v>8249030</v>
      </c>
      <c r="W121" s="35">
        <v>14352912</v>
      </c>
    </row>
    <row r="122" spans="1:23" ht="13" customHeight="1" x14ac:dyDescent="0.3">
      <c r="A122" s="14" t="s">
        <v>20</v>
      </c>
      <c r="B122" s="15" t="s">
        <v>216</v>
      </c>
      <c r="C122" s="16" t="s">
        <v>217</v>
      </c>
      <c r="D122" s="23">
        <v>120838860</v>
      </c>
      <c r="E122" s="24">
        <v>132186635</v>
      </c>
      <c r="F122" s="24">
        <v>72519609</v>
      </c>
      <c r="G122" s="31">
        <f t="shared" si="21"/>
        <v>0.54861528928397341</v>
      </c>
      <c r="H122" s="23">
        <v>2278344</v>
      </c>
      <c r="I122" s="24">
        <v>6116549</v>
      </c>
      <c r="J122" s="24">
        <v>8310845</v>
      </c>
      <c r="K122" s="23">
        <v>16705738</v>
      </c>
      <c r="L122" s="23">
        <v>7036736</v>
      </c>
      <c r="M122" s="24">
        <v>4070900</v>
      </c>
      <c r="N122" s="24">
        <v>5501123</v>
      </c>
      <c r="O122" s="23">
        <v>16608759</v>
      </c>
      <c r="P122" s="23">
        <v>7459374</v>
      </c>
      <c r="Q122" s="24">
        <v>3686443</v>
      </c>
      <c r="R122" s="24">
        <v>5513355</v>
      </c>
      <c r="S122" s="23">
        <v>16659172</v>
      </c>
      <c r="T122" s="23">
        <v>2391151</v>
      </c>
      <c r="U122" s="24">
        <v>3950289</v>
      </c>
      <c r="V122" s="24">
        <v>16204500</v>
      </c>
      <c r="W122" s="35">
        <v>22545940</v>
      </c>
    </row>
    <row r="123" spans="1:23" ht="13" customHeight="1" x14ac:dyDescent="0.3">
      <c r="A123" s="14" t="s">
        <v>35</v>
      </c>
      <c r="B123" s="15" t="s">
        <v>218</v>
      </c>
      <c r="C123" s="16" t="s">
        <v>219</v>
      </c>
      <c r="D123" s="23">
        <v>54999996</v>
      </c>
      <c r="E123" s="24">
        <v>93045996</v>
      </c>
      <c r="F123" s="24">
        <v>50338732</v>
      </c>
      <c r="G123" s="31">
        <f t="shared" si="21"/>
        <v>0.5410091155346437</v>
      </c>
      <c r="H123" s="23">
        <v>0</v>
      </c>
      <c r="I123" s="24">
        <v>0</v>
      </c>
      <c r="J123" s="24">
        <v>7884</v>
      </c>
      <c r="K123" s="23">
        <v>7884</v>
      </c>
      <c r="L123" s="23">
        <v>2005315</v>
      </c>
      <c r="M123" s="24">
        <v>1208297</v>
      </c>
      <c r="N123" s="24">
        <v>10774313</v>
      </c>
      <c r="O123" s="23">
        <v>13987925</v>
      </c>
      <c r="P123" s="23">
        <v>7237903</v>
      </c>
      <c r="Q123" s="24">
        <v>3437792</v>
      </c>
      <c r="R123" s="24">
        <v>1635601</v>
      </c>
      <c r="S123" s="23">
        <v>12311296</v>
      </c>
      <c r="T123" s="23">
        <v>12947751</v>
      </c>
      <c r="U123" s="24">
        <v>8180064</v>
      </c>
      <c r="V123" s="24">
        <v>2903812</v>
      </c>
      <c r="W123" s="35">
        <v>24031627</v>
      </c>
    </row>
    <row r="124" spans="1:23" ht="13" customHeight="1" x14ac:dyDescent="0.3">
      <c r="A124" s="17" t="s">
        <v>0</v>
      </c>
      <c r="B124" s="18" t="s">
        <v>220</v>
      </c>
      <c r="C124" s="19" t="s">
        <v>0</v>
      </c>
      <c r="D124" s="25">
        <f>SUM(D120:D123)</f>
        <v>202101856</v>
      </c>
      <c r="E124" s="26">
        <f>SUM(E120:E123)</f>
        <v>263084585</v>
      </c>
      <c r="F124" s="26">
        <f>SUM(F120:F123)</f>
        <v>171300838</v>
      </c>
      <c r="G124" s="32">
        <f t="shared" si="21"/>
        <v>0.65112457273009738</v>
      </c>
      <c r="H124" s="25">
        <f t="shared" ref="H124:W124" si="25">SUM(H120:H123)</f>
        <v>8248011</v>
      </c>
      <c r="I124" s="26">
        <f t="shared" si="25"/>
        <v>8630507</v>
      </c>
      <c r="J124" s="26">
        <f t="shared" si="25"/>
        <v>12292519</v>
      </c>
      <c r="K124" s="25">
        <f t="shared" si="25"/>
        <v>29171037</v>
      </c>
      <c r="L124" s="25">
        <f t="shared" si="25"/>
        <v>12591460</v>
      </c>
      <c r="M124" s="26">
        <f t="shared" si="25"/>
        <v>7977221</v>
      </c>
      <c r="N124" s="26">
        <f t="shared" si="25"/>
        <v>23050134</v>
      </c>
      <c r="O124" s="25">
        <f t="shared" si="25"/>
        <v>43618815</v>
      </c>
      <c r="P124" s="25">
        <f t="shared" si="25"/>
        <v>15006429</v>
      </c>
      <c r="Q124" s="26">
        <f t="shared" si="25"/>
        <v>9946179</v>
      </c>
      <c r="R124" s="26">
        <f t="shared" si="25"/>
        <v>11538656</v>
      </c>
      <c r="S124" s="25">
        <f t="shared" si="25"/>
        <v>36491264</v>
      </c>
      <c r="T124" s="25">
        <f t="shared" si="25"/>
        <v>18312162</v>
      </c>
      <c r="U124" s="26">
        <f t="shared" si="25"/>
        <v>15768093</v>
      </c>
      <c r="V124" s="26">
        <f t="shared" si="25"/>
        <v>27939467</v>
      </c>
      <c r="W124" s="36">
        <f t="shared" si="25"/>
        <v>62019722</v>
      </c>
    </row>
    <row r="125" spans="1:23" ht="13" customHeight="1" x14ac:dyDescent="0.3">
      <c r="A125" s="14" t="s">
        <v>20</v>
      </c>
      <c r="B125" s="15" t="s">
        <v>221</v>
      </c>
      <c r="C125" s="16" t="s">
        <v>222</v>
      </c>
      <c r="D125" s="23">
        <v>13785750</v>
      </c>
      <c r="E125" s="24">
        <v>23145979</v>
      </c>
      <c r="F125" s="24">
        <v>18284975</v>
      </c>
      <c r="G125" s="31">
        <f t="shared" si="21"/>
        <v>0.7899849472774515</v>
      </c>
      <c r="H125" s="23">
        <v>354301</v>
      </c>
      <c r="I125" s="24">
        <v>288475</v>
      </c>
      <c r="J125" s="24">
        <v>745104</v>
      </c>
      <c r="K125" s="23">
        <v>1387880</v>
      </c>
      <c r="L125" s="23">
        <v>837473</v>
      </c>
      <c r="M125" s="24">
        <v>2337269</v>
      </c>
      <c r="N125" s="24">
        <v>3573443</v>
      </c>
      <c r="O125" s="23">
        <v>6748185</v>
      </c>
      <c r="P125" s="23">
        <v>2807262</v>
      </c>
      <c r="Q125" s="24">
        <v>524754</v>
      </c>
      <c r="R125" s="24">
        <v>1053490</v>
      </c>
      <c r="S125" s="23">
        <v>4385506</v>
      </c>
      <c r="T125" s="23">
        <v>371926</v>
      </c>
      <c r="U125" s="24">
        <v>1373655</v>
      </c>
      <c r="V125" s="24">
        <v>4017823</v>
      </c>
      <c r="W125" s="35">
        <v>5763404</v>
      </c>
    </row>
    <row r="126" spans="1:23" ht="13" customHeight="1" x14ac:dyDescent="0.3">
      <c r="A126" s="14" t="s">
        <v>20</v>
      </c>
      <c r="B126" s="15" t="s">
        <v>223</v>
      </c>
      <c r="C126" s="16" t="s">
        <v>224</v>
      </c>
      <c r="D126" s="23">
        <v>8005649</v>
      </c>
      <c r="E126" s="24">
        <v>8005649</v>
      </c>
      <c r="F126" s="24">
        <v>5992940</v>
      </c>
      <c r="G126" s="31">
        <f t="shared" si="21"/>
        <v>0.74858890266110845</v>
      </c>
      <c r="H126" s="23">
        <v>0</v>
      </c>
      <c r="I126" s="24">
        <v>356437</v>
      </c>
      <c r="J126" s="24">
        <v>1657553</v>
      </c>
      <c r="K126" s="23">
        <v>2013990</v>
      </c>
      <c r="L126" s="23">
        <v>52170</v>
      </c>
      <c r="M126" s="24">
        <v>415595</v>
      </c>
      <c r="N126" s="24">
        <v>414915</v>
      </c>
      <c r="O126" s="23">
        <v>882680</v>
      </c>
      <c r="P126" s="23">
        <v>171894</v>
      </c>
      <c r="Q126" s="24">
        <v>209778</v>
      </c>
      <c r="R126" s="24">
        <v>-5110</v>
      </c>
      <c r="S126" s="23">
        <v>376562</v>
      </c>
      <c r="T126" s="23">
        <v>890509</v>
      </c>
      <c r="U126" s="24">
        <v>251951</v>
      </c>
      <c r="V126" s="24">
        <v>1577248</v>
      </c>
      <c r="W126" s="35">
        <v>2719708</v>
      </c>
    </row>
    <row r="127" spans="1:23" ht="13" customHeight="1" x14ac:dyDescent="0.3">
      <c r="A127" s="14" t="s">
        <v>20</v>
      </c>
      <c r="B127" s="15" t="s">
        <v>225</v>
      </c>
      <c r="C127" s="16" t="s">
        <v>226</v>
      </c>
      <c r="D127" s="23">
        <v>38934000</v>
      </c>
      <c r="E127" s="24">
        <v>30830622</v>
      </c>
      <c r="F127" s="24">
        <v>33473098</v>
      </c>
      <c r="G127" s="31">
        <f t="shared" si="21"/>
        <v>1.085709461197377</v>
      </c>
      <c r="H127" s="23">
        <v>281825</v>
      </c>
      <c r="I127" s="24">
        <v>4727191</v>
      </c>
      <c r="J127" s="24">
        <v>1372753</v>
      </c>
      <c r="K127" s="23">
        <v>6381769</v>
      </c>
      <c r="L127" s="23">
        <v>2572462</v>
      </c>
      <c r="M127" s="24">
        <v>396446</v>
      </c>
      <c r="N127" s="24">
        <v>4475031</v>
      </c>
      <c r="O127" s="23">
        <v>7443939</v>
      </c>
      <c r="P127" s="23">
        <v>2230239</v>
      </c>
      <c r="Q127" s="24">
        <v>1902804</v>
      </c>
      <c r="R127" s="24">
        <v>5681259</v>
      </c>
      <c r="S127" s="23">
        <v>9814302</v>
      </c>
      <c r="T127" s="23">
        <v>699215</v>
      </c>
      <c r="U127" s="24">
        <v>2142218</v>
      </c>
      <c r="V127" s="24">
        <v>6991655</v>
      </c>
      <c r="W127" s="35">
        <v>9833088</v>
      </c>
    </row>
    <row r="128" spans="1:23" ht="13" customHeight="1" x14ac:dyDescent="0.3">
      <c r="A128" s="14" t="s">
        <v>20</v>
      </c>
      <c r="B128" s="15" t="s">
        <v>227</v>
      </c>
      <c r="C128" s="16" t="s">
        <v>228</v>
      </c>
      <c r="D128" s="23">
        <v>19418996</v>
      </c>
      <c r="E128" s="24">
        <v>13212204</v>
      </c>
      <c r="F128" s="24">
        <v>8975295</v>
      </c>
      <c r="G128" s="31">
        <f t="shared" si="21"/>
        <v>0.67931853004994469</v>
      </c>
      <c r="H128" s="23">
        <v>816666</v>
      </c>
      <c r="I128" s="24">
        <v>119452</v>
      </c>
      <c r="J128" s="24">
        <v>237337</v>
      </c>
      <c r="K128" s="23">
        <v>1173455</v>
      </c>
      <c r="L128" s="23">
        <v>314245</v>
      </c>
      <c r="M128" s="24">
        <v>396434</v>
      </c>
      <c r="N128" s="24">
        <v>353742</v>
      </c>
      <c r="O128" s="23">
        <v>1064421</v>
      </c>
      <c r="P128" s="23">
        <v>724475</v>
      </c>
      <c r="Q128" s="24">
        <v>432410</v>
      </c>
      <c r="R128" s="24">
        <v>484402</v>
      </c>
      <c r="S128" s="23">
        <v>1641287</v>
      </c>
      <c r="T128" s="23">
        <v>1001909</v>
      </c>
      <c r="U128" s="24">
        <v>1578550</v>
      </c>
      <c r="V128" s="24">
        <v>2515673</v>
      </c>
      <c r="W128" s="35">
        <v>5096132</v>
      </c>
    </row>
    <row r="129" spans="1:23" ht="13" customHeight="1" x14ac:dyDescent="0.3">
      <c r="A129" s="14" t="s">
        <v>35</v>
      </c>
      <c r="B129" s="15" t="s">
        <v>229</v>
      </c>
      <c r="C129" s="16" t="s">
        <v>230</v>
      </c>
      <c r="D129" s="23">
        <v>36263000</v>
      </c>
      <c r="E129" s="24">
        <v>49530012</v>
      </c>
      <c r="F129" s="24">
        <v>37508510</v>
      </c>
      <c r="G129" s="31">
        <f t="shared" si="21"/>
        <v>0.75728853043685918</v>
      </c>
      <c r="H129" s="23">
        <v>1397185</v>
      </c>
      <c r="I129" s="24">
        <v>5845068</v>
      </c>
      <c r="J129" s="24">
        <v>2335758</v>
      </c>
      <c r="K129" s="23">
        <v>9578011</v>
      </c>
      <c r="L129" s="23">
        <v>1130470</v>
      </c>
      <c r="M129" s="24">
        <v>243276</v>
      </c>
      <c r="N129" s="24">
        <v>18674698</v>
      </c>
      <c r="O129" s="23">
        <v>20048444</v>
      </c>
      <c r="P129" s="23">
        <v>-1663720</v>
      </c>
      <c r="Q129" s="24">
        <v>2941117</v>
      </c>
      <c r="R129" s="24">
        <v>2330842</v>
      </c>
      <c r="S129" s="23">
        <v>3608239</v>
      </c>
      <c r="T129" s="23">
        <v>3465907</v>
      </c>
      <c r="U129" s="24">
        <v>-560192</v>
      </c>
      <c r="V129" s="24">
        <v>1368101</v>
      </c>
      <c r="W129" s="35">
        <v>4273816</v>
      </c>
    </row>
    <row r="130" spans="1:23" ht="13" customHeight="1" x14ac:dyDescent="0.3">
      <c r="A130" s="17" t="s">
        <v>0</v>
      </c>
      <c r="B130" s="18" t="s">
        <v>231</v>
      </c>
      <c r="C130" s="19" t="s">
        <v>0</v>
      </c>
      <c r="D130" s="25">
        <f>SUM(D125:D129)</f>
        <v>116407395</v>
      </c>
      <c r="E130" s="26">
        <f>SUM(E125:E129)</f>
        <v>124724466</v>
      </c>
      <c r="F130" s="26">
        <f>SUM(F125:F129)</f>
        <v>104234818</v>
      </c>
      <c r="G130" s="32">
        <f t="shared" si="21"/>
        <v>0.83572069973825347</v>
      </c>
      <c r="H130" s="25">
        <f t="shared" ref="H130:W130" si="26">SUM(H125:H129)</f>
        <v>2849977</v>
      </c>
      <c r="I130" s="26">
        <f t="shared" si="26"/>
        <v>11336623</v>
      </c>
      <c r="J130" s="26">
        <f t="shared" si="26"/>
        <v>6348505</v>
      </c>
      <c r="K130" s="25">
        <f t="shared" si="26"/>
        <v>20535105</v>
      </c>
      <c r="L130" s="25">
        <f t="shared" si="26"/>
        <v>4906820</v>
      </c>
      <c r="M130" s="26">
        <f t="shared" si="26"/>
        <v>3789020</v>
      </c>
      <c r="N130" s="26">
        <f t="shared" si="26"/>
        <v>27491829</v>
      </c>
      <c r="O130" s="25">
        <f t="shared" si="26"/>
        <v>36187669</v>
      </c>
      <c r="P130" s="25">
        <f t="shared" si="26"/>
        <v>4270150</v>
      </c>
      <c r="Q130" s="26">
        <f t="shared" si="26"/>
        <v>6010863</v>
      </c>
      <c r="R130" s="26">
        <f t="shared" si="26"/>
        <v>9544883</v>
      </c>
      <c r="S130" s="25">
        <f t="shared" si="26"/>
        <v>19825896</v>
      </c>
      <c r="T130" s="25">
        <f t="shared" si="26"/>
        <v>6429466</v>
      </c>
      <c r="U130" s="26">
        <f t="shared" si="26"/>
        <v>4786182</v>
      </c>
      <c r="V130" s="26">
        <f t="shared" si="26"/>
        <v>16470500</v>
      </c>
      <c r="W130" s="36">
        <f t="shared" si="26"/>
        <v>27686148</v>
      </c>
    </row>
    <row r="131" spans="1:23" ht="13" customHeight="1" x14ac:dyDescent="0.3">
      <c r="A131" s="14" t="s">
        <v>20</v>
      </c>
      <c r="B131" s="15" t="s">
        <v>232</v>
      </c>
      <c r="C131" s="16" t="s">
        <v>233</v>
      </c>
      <c r="D131" s="23">
        <v>39953955</v>
      </c>
      <c r="E131" s="24">
        <v>40129252</v>
      </c>
      <c r="F131" s="24">
        <v>154246513</v>
      </c>
      <c r="G131" s="31">
        <f t="shared" si="21"/>
        <v>3.843742539731366</v>
      </c>
      <c r="H131" s="23">
        <v>2095736</v>
      </c>
      <c r="I131" s="24">
        <v>4731241</v>
      </c>
      <c r="J131" s="24">
        <v>9216284</v>
      </c>
      <c r="K131" s="23">
        <v>16043261</v>
      </c>
      <c r="L131" s="23">
        <v>15149453</v>
      </c>
      <c r="M131" s="24">
        <v>13338833</v>
      </c>
      <c r="N131" s="24">
        <v>20615879</v>
      </c>
      <c r="O131" s="23">
        <v>49104165</v>
      </c>
      <c r="P131" s="23">
        <v>11439654</v>
      </c>
      <c r="Q131" s="24">
        <v>18088208</v>
      </c>
      <c r="R131" s="24">
        <v>9646513</v>
      </c>
      <c r="S131" s="23">
        <v>39174375</v>
      </c>
      <c r="T131" s="23">
        <v>12292553</v>
      </c>
      <c r="U131" s="24">
        <v>10533317</v>
      </c>
      <c r="V131" s="24">
        <v>27098842</v>
      </c>
      <c r="W131" s="35">
        <v>49924712</v>
      </c>
    </row>
    <row r="132" spans="1:23" ht="13" customHeight="1" x14ac:dyDescent="0.3">
      <c r="A132" s="14" t="s">
        <v>20</v>
      </c>
      <c r="B132" s="15" t="s">
        <v>234</v>
      </c>
      <c r="C132" s="16" t="s">
        <v>235</v>
      </c>
      <c r="D132" s="23">
        <v>1558863</v>
      </c>
      <c r="E132" s="24">
        <v>1915621</v>
      </c>
      <c r="F132" s="24">
        <v>781497</v>
      </c>
      <c r="G132" s="31">
        <f t="shared" si="21"/>
        <v>0.40796013407662579</v>
      </c>
      <c r="H132" s="23">
        <v>7039</v>
      </c>
      <c r="I132" s="24">
        <v>63617</v>
      </c>
      <c r="J132" s="24">
        <v>5458</v>
      </c>
      <c r="K132" s="23">
        <v>76114</v>
      </c>
      <c r="L132" s="23">
        <v>81339</v>
      </c>
      <c r="M132" s="24">
        <v>214384</v>
      </c>
      <c r="N132" s="24">
        <v>63267</v>
      </c>
      <c r="O132" s="23">
        <v>358990</v>
      </c>
      <c r="P132" s="23">
        <v>58896</v>
      </c>
      <c r="Q132" s="24">
        <v>34642</v>
      </c>
      <c r="R132" s="24">
        <v>64996</v>
      </c>
      <c r="S132" s="23">
        <v>158534</v>
      </c>
      <c r="T132" s="23">
        <v>15862</v>
      </c>
      <c r="U132" s="24">
        <v>55230</v>
      </c>
      <c r="V132" s="24">
        <v>116767</v>
      </c>
      <c r="W132" s="35">
        <v>187859</v>
      </c>
    </row>
    <row r="133" spans="1:23" ht="13" customHeight="1" x14ac:dyDescent="0.3">
      <c r="A133" s="14" t="s">
        <v>20</v>
      </c>
      <c r="B133" s="15" t="s">
        <v>236</v>
      </c>
      <c r="C133" s="16" t="s">
        <v>237</v>
      </c>
      <c r="D133" s="23">
        <v>20075000</v>
      </c>
      <c r="E133" s="24">
        <v>13693005</v>
      </c>
      <c r="F133" s="24">
        <v>6316173</v>
      </c>
      <c r="G133" s="31">
        <f t="shared" si="21"/>
        <v>0.46127004262395288</v>
      </c>
      <c r="H133" s="23">
        <v>1984963</v>
      </c>
      <c r="I133" s="24">
        <v>38983</v>
      </c>
      <c r="J133" s="24">
        <v>89336</v>
      </c>
      <c r="K133" s="23">
        <v>2113282</v>
      </c>
      <c r="L133" s="23">
        <v>476459</v>
      </c>
      <c r="M133" s="24">
        <v>399305</v>
      </c>
      <c r="N133" s="24">
        <v>287722</v>
      </c>
      <c r="O133" s="23">
        <v>1163486</v>
      </c>
      <c r="P133" s="23">
        <v>288581</v>
      </c>
      <c r="Q133" s="24">
        <v>591124</v>
      </c>
      <c r="R133" s="24">
        <v>213278</v>
      </c>
      <c r="S133" s="23">
        <v>1092983</v>
      </c>
      <c r="T133" s="23">
        <v>503821</v>
      </c>
      <c r="U133" s="24">
        <v>1169648</v>
      </c>
      <c r="V133" s="24">
        <v>272953</v>
      </c>
      <c r="W133" s="35">
        <v>1946422</v>
      </c>
    </row>
    <row r="134" spans="1:23" ht="13" customHeight="1" x14ac:dyDescent="0.3">
      <c r="A134" s="14" t="s">
        <v>35</v>
      </c>
      <c r="B134" s="15" t="s">
        <v>238</v>
      </c>
      <c r="C134" s="16" t="s">
        <v>239</v>
      </c>
      <c r="D134" s="23">
        <v>6271638</v>
      </c>
      <c r="E134" s="24">
        <v>6446262</v>
      </c>
      <c r="F134" s="24">
        <v>6645390</v>
      </c>
      <c r="G134" s="31">
        <f t="shared" si="21"/>
        <v>1.0308904602388174</v>
      </c>
      <c r="H134" s="23">
        <v>251467</v>
      </c>
      <c r="I134" s="24">
        <v>443782</v>
      </c>
      <c r="J134" s="24">
        <v>666456</v>
      </c>
      <c r="K134" s="23">
        <v>1361705</v>
      </c>
      <c r="L134" s="23">
        <v>800837</v>
      </c>
      <c r="M134" s="24">
        <v>570304</v>
      </c>
      <c r="N134" s="24">
        <v>1062625</v>
      </c>
      <c r="O134" s="23">
        <v>2433766</v>
      </c>
      <c r="P134" s="23">
        <v>266763</v>
      </c>
      <c r="Q134" s="24">
        <v>366565</v>
      </c>
      <c r="R134" s="24">
        <v>559513</v>
      </c>
      <c r="S134" s="23">
        <v>1192841</v>
      </c>
      <c r="T134" s="23">
        <v>873434</v>
      </c>
      <c r="U134" s="24">
        <v>181531</v>
      </c>
      <c r="V134" s="24">
        <v>602113</v>
      </c>
      <c r="W134" s="35">
        <v>1657078</v>
      </c>
    </row>
    <row r="135" spans="1:23" ht="13" customHeight="1" x14ac:dyDescent="0.3">
      <c r="A135" s="17" t="s">
        <v>0</v>
      </c>
      <c r="B135" s="18" t="s">
        <v>240</v>
      </c>
      <c r="C135" s="19" t="s">
        <v>0</v>
      </c>
      <c r="D135" s="25">
        <f>SUM(D131:D134)</f>
        <v>67859456</v>
      </c>
      <c r="E135" s="26">
        <f>SUM(E131:E134)</f>
        <v>62184140</v>
      </c>
      <c r="F135" s="26">
        <f>SUM(F131:F134)</f>
        <v>167989573</v>
      </c>
      <c r="G135" s="32">
        <f t="shared" ref="G135:G168" si="27">IF(($E135     =0),0,($F135     /$E135     ))</f>
        <v>2.7014858290232846</v>
      </c>
      <c r="H135" s="25">
        <f t="shared" ref="H135:W135" si="28">SUM(H131:H134)</f>
        <v>4339205</v>
      </c>
      <c r="I135" s="26">
        <f t="shared" si="28"/>
        <v>5277623</v>
      </c>
      <c r="J135" s="26">
        <f t="shared" si="28"/>
        <v>9977534</v>
      </c>
      <c r="K135" s="25">
        <f t="shared" si="28"/>
        <v>19594362</v>
      </c>
      <c r="L135" s="25">
        <f t="shared" si="28"/>
        <v>16508088</v>
      </c>
      <c r="M135" s="26">
        <f t="shared" si="28"/>
        <v>14522826</v>
      </c>
      <c r="N135" s="26">
        <f t="shared" si="28"/>
        <v>22029493</v>
      </c>
      <c r="O135" s="25">
        <f t="shared" si="28"/>
        <v>53060407</v>
      </c>
      <c r="P135" s="25">
        <f t="shared" si="28"/>
        <v>12053894</v>
      </c>
      <c r="Q135" s="26">
        <f t="shared" si="28"/>
        <v>19080539</v>
      </c>
      <c r="R135" s="26">
        <f t="shared" si="28"/>
        <v>10484300</v>
      </c>
      <c r="S135" s="25">
        <f t="shared" si="28"/>
        <v>41618733</v>
      </c>
      <c r="T135" s="25">
        <f t="shared" si="28"/>
        <v>13685670</v>
      </c>
      <c r="U135" s="26">
        <f t="shared" si="28"/>
        <v>11939726</v>
      </c>
      <c r="V135" s="26">
        <f t="shared" si="28"/>
        <v>28090675</v>
      </c>
      <c r="W135" s="36">
        <f t="shared" si="28"/>
        <v>53716071</v>
      </c>
    </row>
    <row r="136" spans="1:23" ht="13" customHeight="1" x14ac:dyDescent="0.3">
      <c r="A136" s="14" t="s">
        <v>20</v>
      </c>
      <c r="B136" s="15" t="s">
        <v>241</v>
      </c>
      <c r="C136" s="16" t="s">
        <v>242</v>
      </c>
      <c r="D136" s="23">
        <v>6854145</v>
      </c>
      <c r="E136" s="24">
        <v>9660868</v>
      </c>
      <c r="F136" s="24">
        <v>15743255</v>
      </c>
      <c r="G136" s="31">
        <f t="shared" si="27"/>
        <v>1.6295901155051493</v>
      </c>
      <c r="H136" s="23">
        <v>391</v>
      </c>
      <c r="I136" s="24">
        <v>2826821</v>
      </c>
      <c r="J136" s="24">
        <v>276391</v>
      </c>
      <c r="K136" s="23">
        <v>3103603</v>
      </c>
      <c r="L136" s="23">
        <v>1169866</v>
      </c>
      <c r="M136" s="24">
        <v>0</v>
      </c>
      <c r="N136" s="24">
        <v>570436</v>
      </c>
      <c r="O136" s="23">
        <v>1740302</v>
      </c>
      <c r="P136" s="23">
        <v>798018</v>
      </c>
      <c r="Q136" s="24">
        <v>362173</v>
      </c>
      <c r="R136" s="24">
        <v>245963</v>
      </c>
      <c r="S136" s="23">
        <v>1406154</v>
      </c>
      <c r="T136" s="23">
        <v>1262336</v>
      </c>
      <c r="U136" s="24">
        <v>1975155</v>
      </c>
      <c r="V136" s="24">
        <v>6255705</v>
      </c>
      <c r="W136" s="35">
        <v>9493196</v>
      </c>
    </row>
    <row r="137" spans="1:23" ht="13" customHeight="1" x14ac:dyDescent="0.3">
      <c r="A137" s="14" t="s">
        <v>20</v>
      </c>
      <c r="B137" s="15" t="s">
        <v>243</v>
      </c>
      <c r="C137" s="16" t="s">
        <v>244</v>
      </c>
      <c r="D137" s="23">
        <v>5735834</v>
      </c>
      <c r="E137" s="24">
        <v>3603344</v>
      </c>
      <c r="F137" s="24">
        <v>4213191</v>
      </c>
      <c r="G137" s="31">
        <f t="shared" si="27"/>
        <v>1.1692447348907016</v>
      </c>
      <c r="H137" s="23">
        <v>106752</v>
      </c>
      <c r="I137" s="24">
        <v>414312</v>
      </c>
      <c r="J137" s="24">
        <v>297954</v>
      </c>
      <c r="K137" s="23">
        <v>819018</v>
      </c>
      <c r="L137" s="23">
        <v>174132</v>
      </c>
      <c r="M137" s="24">
        <v>296151</v>
      </c>
      <c r="N137" s="24">
        <v>76916</v>
      </c>
      <c r="O137" s="23">
        <v>547199</v>
      </c>
      <c r="P137" s="23">
        <v>478543</v>
      </c>
      <c r="Q137" s="24">
        <v>188920</v>
      </c>
      <c r="R137" s="24">
        <v>118478</v>
      </c>
      <c r="S137" s="23">
        <v>785941</v>
      </c>
      <c r="T137" s="23">
        <v>377631</v>
      </c>
      <c r="U137" s="24">
        <v>823578</v>
      </c>
      <c r="V137" s="24">
        <v>859824</v>
      </c>
      <c r="W137" s="35">
        <v>2061033</v>
      </c>
    </row>
    <row r="138" spans="1:23" ht="13" customHeight="1" x14ac:dyDescent="0.3">
      <c r="A138" s="14" t="s">
        <v>20</v>
      </c>
      <c r="B138" s="15" t="s">
        <v>245</v>
      </c>
      <c r="C138" s="16" t="s">
        <v>246</v>
      </c>
      <c r="D138" s="23">
        <v>66513259</v>
      </c>
      <c r="E138" s="24">
        <v>82770383</v>
      </c>
      <c r="F138" s="24">
        <v>88680485</v>
      </c>
      <c r="G138" s="31">
        <f t="shared" si="27"/>
        <v>1.0714035840573555</v>
      </c>
      <c r="H138" s="23">
        <v>14909089</v>
      </c>
      <c r="I138" s="24">
        <v>9165828</v>
      </c>
      <c r="J138" s="24">
        <v>6326244</v>
      </c>
      <c r="K138" s="23">
        <v>30401161</v>
      </c>
      <c r="L138" s="23">
        <v>9114363</v>
      </c>
      <c r="M138" s="24">
        <v>16175957</v>
      </c>
      <c r="N138" s="24">
        <v>10847061</v>
      </c>
      <c r="O138" s="23">
        <v>36137381</v>
      </c>
      <c r="P138" s="23">
        <v>7644173</v>
      </c>
      <c r="Q138" s="24">
        <v>-11348667</v>
      </c>
      <c r="R138" s="24">
        <v>3122760</v>
      </c>
      <c r="S138" s="23">
        <v>-581734</v>
      </c>
      <c r="T138" s="23">
        <v>6489818</v>
      </c>
      <c r="U138" s="24">
        <v>3270141</v>
      </c>
      <c r="V138" s="24">
        <v>12963718</v>
      </c>
      <c r="W138" s="35">
        <v>22723677</v>
      </c>
    </row>
    <row r="139" spans="1:23" ht="13" customHeight="1" x14ac:dyDescent="0.3">
      <c r="A139" s="14" t="s">
        <v>20</v>
      </c>
      <c r="B139" s="15" t="s">
        <v>247</v>
      </c>
      <c r="C139" s="16" t="s">
        <v>248</v>
      </c>
      <c r="D139" s="23">
        <v>4846969</v>
      </c>
      <c r="E139" s="24">
        <v>6860013</v>
      </c>
      <c r="F139" s="24">
        <v>10327499</v>
      </c>
      <c r="G139" s="31">
        <f t="shared" si="27"/>
        <v>1.5054634736114931</v>
      </c>
      <c r="H139" s="23">
        <v>630977</v>
      </c>
      <c r="I139" s="24">
        <v>523752</v>
      </c>
      <c r="J139" s="24">
        <v>737677</v>
      </c>
      <c r="K139" s="23">
        <v>1892406</v>
      </c>
      <c r="L139" s="23">
        <v>1067168</v>
      </c>
      <c r="M139" s="24">
        <v>1115926</v>
      </c>
      <c r="N139" s="24">
        <v>684944</v>
      </c>
      <c r="O139" s="23">
        <v>2868038</v>
      </c>
      <c r="P139" s="23">
        <v>366939</v>
      </c>
      <c r="Q139" s="24">
        <v>1268021</v>
      </c>
      <c r="R139" s="24">
        <v>0</v>
      </c>
      <c r="S139" s="23">
        <v>1634960</v>
      </c>
      <c r="T139" s="23">
        <v>648821</v>
      </c>
      <c r="U139" s="24">
        <v>1819072</v>
      </c>
      <c r="V139" s="24">
        <v>1464202</v>
      </c>
      <c r="W139" s="35">
        <v>3932095</v>
      </c>
    </row>
    <row r="140" spans="1:23" ht="13" customHeight="1" x14ac:dyDescent="0.3">
      <c r="A140" s="14" t="s">
        <v>20</v>
      </c>
      <c r="B140" s="15" t="s">
        <v>249</v>
      </c>
      <c r="C140" s="16" t="s">
        <v>250</v>
      </c>
      <c r="D140" s="23">
        <v>14535776</v>
      </c>
      <c r="E140" s="24">
        <v>75233226</v>
      </c>
      <c r="F140" s="24">
        <v>72642824</v>
      </c>
      <c r="G140" s="31">
        <f t="shared" si="27"/>
        <v>0.96556837799298945</v>
      </c>
      <c r="H140" s="23">
        <v>5483041</v>
      </c>
      <c r="I140" s="24">
        <v>4689519</v>
      </c>
      <c r="J140" s="24">
        <v>4064187</v>
      </c>
      <c r="K140" s="23">
        <v>14236747</v>
      </c>
      <c r="L140" s="23">
        <v>3227471</v>
      </c>
      <c r="M140" s="24">
        <v>2876724</v>
      </c>
      <c r="N140" s="24">
        <v>7669660</v>
      </c>
      <c r="O140" s="23">
        <v>13773855</v>
      </c>
      <c r="P140" s="23">
        <v>597825</v>
      </c>
      <c r="Q140" s="24">
        <v>2082406</v>
      </c>
      <c r="R140" s="24">
        <v>9654720</v>
      </c>
      <c r="S140" s="23">
        <v>12334951</v>
      </c>
      <c r="T140" s="23">
        <v>17678277</v>
      </c>
      <c r="U140" s="24">
        <v>11419400</v>
      </c>
      <c r="V140" s="24">
        <v>3199594</v>
      </c>
      <c r="W140" s="35">
        <v>32297271</v>
      </c>
    </row>
    <row r="141" spans="1:23" ht="13" customHeight="1" x14ac:dyDescent="0.3">
      <c r="A141" s="14" t="s">
        <v>35</v>
      </c>
      <c r="B141" s="15" t="s">
        <v>251</v>
      </c>
      <c r="C141" s="16" t="s">
        <v>252</v>
      </c>
      <c r="D141" s="23">
        <v>45589461</v>
      </c>
      <c r="E141" s="24">
        <v>95288598</v>
      </c>
      <c r="F141" s="24">
        <v>120787158</v>
      </c>
      <c r="G141" s="31">
        <f t="shared" si="27"/>
        <v>1.2675929810615956</v>
      </c>
      <c r="H141" s="23">
        <v>0</v>
      </c>
      <c r="I141" s="24">
        <v>5255642</v>
      </c>
      <c r="J141" s="24">
        <v>9473209</v>
      </c>
      <c r="K141" s="23">
        <v>14728851</v>
      </c>
      <c r="L141" s="23">
        <v>2680263</v>
      </c>
      <c r="M141" s="24">
        <v>5667108</v>
      </c>
      <c r="N141" s="24">
        <v>13972447</v>
      </c>
      <c r="O141" s="23">
        <v>22319818</v>
      </c>
      <c r="P141" s="23">
        <v>1959321</v>
      </c>
      <c r="Q141" s="24">
        <v>8539912</v>
      </c>
      <c r="R141" s="24">
        <v>34760454</v>
      </c>
      <c r="S141" s="23">
        <v>45259687</v>
      </c>
      <c r="T141" s="23">
        <v>-2049441</v>
      </c>
      <c r="U141" s="24">
        <v>1317847</v>
      </c>
      <c r="V141" s="24">
        <v>39210396</v>
      </c>
      <c r="W141" s="35">
        <v>38478802</v>
      </c>
    </row>
    <row r="142" spans="1:23" ht="13" customHeight="1" x14ac:dyDescent="0.3">
      <c r="A142" s="17" t="s">
        <v>0</v>
      </c>
      <c r="B142" s="18" t="s">
        <v>253</v>
      </c>
      <c r="C142" s="19" t="s">
        <v>0</v>
      </c>
      <c r="D142" s="25">
        <f>SUM(D136:D141)</f>
        <v>144075444</v>
      </c>
      <c r="E142" s="26">
        <f>SUM(E136:E141)</f>
        <v>273416432</v>
      </c>
      <c r="F142" s="26">
        <f>SUM(F136:F141)</f>
        <v>312394412</v>
      </c>
      <c r="G142" s="32">
        <f t="shared" si="27"/>
        <v>1.1425590251283799</v>
      </c>
      <c r="H142" s="25">
        <f t="shared" ref="H142:W142" si="29">SUM(H136:H141)</f>
        <v>21130250</v>
      </c>
      <c r="I142" s="26">
        <f t="shared" si="29"/>
        <v>22875874</v>
      </c>
      <c r="J142" s="26">
        <f t="shared" si="29"/>
        <v>21175662</v>
      </c>
      <c r="K142" s="25">
        <f t="shared" si="29"/>
        <v>65181786</v>
      </c>
      <c r="L142" s="25">
        <f t="shared" si="29"/>
        <v>17433263</v>
      </c>
      <c r="M142" s="26">
        <f t="shared" si="29"/>
        <v>26131866</v>
      </c>
      <c r="N142" s="26">
        <f t="shared" si="29"/>
        <v>33821464</v>
      </c>
      <c r="O142" s="25">
        <f t="shared" si="29"/>
        <v>77386593</v>
      </c>
      <c r="P142" s="25">
        <f t="shared" si="29"/>
        <v>11844819</v>
      </c>
      <c r="Q142" s="26">
        <f t="shared" si="29"/>
        <v>1092765</v>
      </c>
      <c r="R142" s="26">
        <f t="shared" si="29"/>
        <v>47902375</v>
      </c>
      <c r="S142" s="25">
        <f t="shared" si="29"/>
        <v>60839959</v>
      </c>
      <c r="T142" s="25">
        <f t="shared" si="29"/>
        <v>24407442</v>
      </c>
      <c r="U142" s="26">
        <f t="shared" si="29"/>
        <v>20625193</v>
      </c>
      <c r="V142" s="26">
        <f t="shared" si="29"/>
        <v>63953439</v>
      </c>
      <c r="W142" s="36">
        <f t="shared" si="29"/>
        <v>108986074</v>
      </c>
    </row>
    <row r="143" spans="1:23" ht="13" customHeight="1" x14ac:dyDescent="0.3">
      <c r="A143" s="14" t="s">
        <v>20</v>
      </c>
      <c r="B143" s="15" t="s">
        <v>254</v>
      </c>
      <c r="C143" s="16" t="s">
        <v>255</v>
      </c>
      <c r="D143" s="23">
        <v>15506261</v>
      </c>
      <c r="E143" s="24">
        <v>14504359</v>
      </c>
      <c r="F143" s="24">
        <v>15811108</v>
      </c>
      <c r="G143" s="31">
        <f t="shared" si="27"/>
        <v>1.0900935367085163</v>
      </c>
      <c r="H143" s="23">
        <v>93839</v>
      </c>
      <c r="I143" s="24">
        <v>182950</v>
      </c>
      <c r="J143" s="24">
        <v>226499</v>
      </c>
      <c r="K143" s="23">
        <v>503288</v>
      </c>
      <c r="L143" s="23">
        <v>69000</v>
      </c>
      <c r="M143" s="24">
        <v>173900</v>
      </c>
      <c r="N143" s="24">
        <v>4786684</v>
      </c>
      <c r="O143" s="23">
        <v>5029584</v>
      </c>
      <c r="P143" s="23">
        <v>1942419</v>
      </c>
      <c r="Q143" s="24">
        <v>2564035</v>
      </c>
      <c r="R143" s="24">
        <v>2221366</v>
      </c>
      <c r="S143" s="23">
        <v>6727820</v>
      </c>
      <c r="T143" s="23">
        <v>2226397</v>
      </c>
      <c r="U143" s="24">
        <v>731672</v>
      </c>
      <c r="V143" s="24">
        <v>592347</v>
      </c>
      <c r="W143" s="35">
        <v>3550416</v>
      </c>
    </row>
    <row r="144" spans="1:23" ht="13" customHeight="1" x14ac:dyDescent="0.3">
      <c r="A144" s="14" t="s">
        <v>20</v>
      </c>
      <c r="B144" s="15" t="s">
        <v>256</v>
      </c>
      <c r="C144" s="16" t="s">
        <v>257</v>
      </c>
      <c r="D144" s="23">
        <v>1000000</v>
      </c>
      <c r="E144" s="24">
        <v>2198282</v>
      </c>
      <c r="F144" s="24">
        <v>2584212</v>
      </c>
      <c r="G144" s="31">
        <f t="shared" si="27"/>
        <v>1.1755598235349241</v>
      </c>
      <c r="H144" s="23">
        <v>1552</v>
      </c>
      <c r="I144" s="24">
        <v>0</v>
      </c>
      <c r="J144" s="24">
        <v>29500</v>
      </c>
      <c r="K144" s="23">
        <v>31052</v>
      </c>
      <c r="L144" s="23">
        <v>80601</v>
      </c>
      <c r="M144" s="24">
        <v>0</v>
      </c>
      <c r="N144" s="24">
        <v>364950</v>
      </c>
      <c r="O144" s="23">
        <v>445551</v>
      </c>
      <c r="P144" s="23">
        <v>293452</v>
      </c>
      <c r="Q144" s="24">
        <v>973</v>
      </c>
      <c r="R144" s="24">
        <v>1616</v>
      </c>
      <c r="S144" s="23">
        <v>296041</v>
      </c>
      <c r="T144" s="23">
        <v>878041</v>
      </c>
      <c r="U144" s="24">
        <v>376705</v>
      </c>
      <c r="V144" s="24">
        <v>556822</v>
      </c>
      <c r="W144" s="35">
        <v>1811568</v>
      </c>
    </row>
    <row r="145" spans="1:23" ht="13" customHeight="1" x14ac:dyDescent="0.3">
      <c r="A145" s="14" t="s">
        <v>20</v>
      </c>
      <c r="B145" s="15" t="s">
        <v>258</v>
      </c>
      <c r="C145" s="16" t="s">
        <v>259</v>
      </c>
      <c r="D145" s="23">
        <v>3200000</v>
      </c>
      <c r="E145" s="24">
        <v>7478614</v>
      </c>
      <c r="F145" s="24">
        <v>2274071</v>
      </c>
      <c r="G145" s="31">
        <f t="shared" si="27"/>
        <v>0.30407653075823943</v>
      </c>
      <c r="H145" s="23">
        <v>165000</v>
      </c>
      <c r="I145" s="24">
        <v>0</v>
      </c>
      <c r="J145" s="24">
        <v>288550</v>
      </c>
      <c r="K145" s="23">
        <v>453550</v>
      </c>
      <c r="L145" s="23">
        <v>0</v>
      </c>
      <c r="M145" s="24">
        <v>0</v>
      </c>
      <c r="N145" s="24">
        <v>0</v>
      </c>
      <c r="O145" s="23">
        <v>0</v>
      </c>
      <c r="P145" s="23">
        <v>864246</v>
      </c>
      <c r="Q145" s="24">
        <v>262500</v>
      </c>
      <c r="R145" s="24">
        <v>165000</v>
      </c>
      <c r="S145" s="23">
        <v>1291746</v>
      </c>
      <c r="T145" s="23">
        <v>333269</v>
      </c>
      <c r="U145" s="24">
        <v>0</v>
      </c>
      <c r="V145" s="24">
        <v>195506</v>
      </c>
      <c r="W145" s="35">
        <v>528775</v>
      </c>
    </row>
    <row r="146" spans="1:23" ht="13" customHeight="1" x14ac:dyDescent="0.3">
      <c r="A146" s="14" t="s">
        <v>20</v>
      </c>
      <c r="B146" s="15" t="s">
        <v>260</v>
      </c>
      <c r="C146" s="16" t="s">
        <v>261</v>
      </c>
      <c r="D146" s="23">
        <v>15043478</v>
      </c>
      <c r="E146" s="24">
        <v>16478261</v>
      </c>
      <c r="F146" s="24">
        <v>15297809</v>
      </c>
      <c r="G146" s="31">
        <f t="shared" si="27"/>
        <v>0.9283630718071525</v>
      </c>
      <c r="H146" s="23">
        <v>165000</v>
      </c>
      <c r="I146" s="24">
        <v>502189</v>
      </c>
      <c r="J146" s="24">
        <v>2592179</v>
      </c>
      <c r="K146" s="23">
        <v>3259368</v>
      </c>
      <c r="L146" s="23">
        <v>949466</v>
      </c>
      <c r="M146" s="24">
        <v>892092</v>
      </c>
      <c r="N146" s="24">
        <v>1613522</v>
      </c>
      <c r="O146" s="23">
        <v>3455080</v>
      </c>
      <c r="P146" s="23">
        <v>295725</v>
      </c>
      <c r="Q146" s="24">
        <v>567392</v>
      </c>
      <c r="R146" s="24">
        <v>1014865</v>
      </c>
      <c r="S146" s="23">
        <v>1877982</v>
      </c>
      <c r="T146" s="23">
        <v>394189</v>
      </c>
      <c r="U146" s="24">
        <v>2336145</v>
      </c>
      <c r="V146" s="24">
        <v>3975045</v>
      </c>
      <c r="W146" s="35">
        <v>6705379</v>
      </c>
    </row>
    <row r="147" spans="1:23" ht="13" customHeight="1" x14ac:dyDescent="0.3">
      <c r="A147" s="14" t="s">
        <v>35</v>
      </c>
      <c r="B147" s="15" t="s">
        <v>262</v>
      </c>
      <c r="C147" s="16" t="s">
        <v>263</v>
      </c>
      <c r="D147" s="23">
        <v>13002984</v>
      </c>
      <c r="E147" s="24">
        <v>14123186</v>
      </c>
      <c r="F147" s="24">
        <v>12508577</v>
      </c>
      <c r="G147" s="31">
        <f t="shared" si="27"/>
        <v>0.88567671628767053</v>
      </c>
      <c r="H147" s="23">
        <v>0</v>
      </c>
      <c r="I147" s="24">
        <v>0</v>
      </c>
      <c r="J147" s="24">
        <v>904681</v>
      </c>
      <c r="K147" s="23">
        <v>904681</v>
      </c>
      <c r="L147" s="23">
        <v>4636502</v>
      </c>
      <c r="M147" s="24">
        <v>1478304</v>
      </c>
      <c r="N147" s="24">
        <v>1660906</v>
      </c>
      <c r="O147" s="23">
        <v>7775712</v>
      </c>
      <c r="P147" s="23">
        <v>0</v>
      </c>
      <c r="Q147" s="24">
        <v>579526</v>
      </c>
      <c r="R147" s="24">
        <v>728000</v>
      </c>
      <c r="S147" s="23">
        <v>1307526</v>
      </c>
      <c r="T147" s="23">
        <v>189547</v>
      </c>
      <c r="U147" s="24">
        <v>1807802</v>
      </c>
      <c r="V147" s="24">
        <v>523309</v>
      </c>
      <c r="W147" s="35">
        <v>2520658</v>
      </c>
    </row>
    <row r="148" spans="1:23" ht="13" customHeight="1" x14ac:dyDescent="0.3">
      <c r="A148" s="17" t="s">
        <v>0</v>
      </c>
      <c r="B148" s="18" t="s">
        <v>264</v>
      </c>
      <c r="C148" s="19" t="s">
        <v>0</v>
      </c>
      <c r="D148" s="25">
        <f>SUM(D143:D147)</f>
        <v>47752723</v>
      </c>
      <c r="E148" s="26">
        <f>SUM(E143:E147)</f>
        <v>54782702</v>
      </c>
      <c r="F148" s="26">
        <f>SUM(F143:F147)</f>
        <v>48475777</v>
      </c>
      <c r="G148" s="32">
        <f t="shared" si="27"/>
        <v>0.88487378734988287</v>
      </c>
      <c r="H148" s="25">
        <f t="shared" ref="H148:W148" si="30">SUM(H143:H147)</f>
        <v>425391</v>
      </c>
      <c r="I148" s="26">
        <f t="shared" si="30"/>
        <v>685139</v>
      </c>
      <c r="J148" s="26">
        <f t="shared" si="30"/>
        <v>4041409</v>
      </c>
      <c r="K148" s="25">
        <f t="shared" si="30"/>
        <v>5151939</v>
      </c>
      <c r="L148" s="25">
        <f t="shared" si="30"/>
        <v>5735569</v>
      </c>
      <c r="M148" s="26">
        <f t="shared" si="30"/>
        <v>2544296</v>
      </c>
      <c r="N148" s="26">
        <f t="shared" si="30"/>
        <v>8426062</v>
      </c>
      <c r="O148" s="25">
        <f t="shared" si="30"/>
        <v>16705927</v>
      </c>
      <c r="P148" s="25">
        <f t="shared" si="30"/>
        <v>3395842</v>
      </c>
      <c r="Q148" s="26">
        <f t="shared" si="30"/>
        <v>3974426</v>
      </c>
      <c r="R148" s="26">
        <f t="shared" si="30"/>
        <v>4130847</v>
      </c>
      <c r="S148" s="25">
        <f t="shared" si="30"/>
        <v>11501115</v>
      </c>
      <c r="T148" s="25">
        <f t="shared" si="30"/>
        <v>4021443</v>
      </c>
      <c r="U148" s="26">
        <f t="shared" si="30"/>
        <v>5252324</v>
      </c>
      <c r="V148" s="26">
        <f t="shared" si="30"/>
        <v>5843029</v>
      </c>
      <c r="W148" s="36">
        <f t="shared" si="30"/>
        <v>15116796</v>
      </c>
    </row>
    <row r="149" spans="1:23" ht="13" customHeight="1" x14ac:dyDescent="0.3">
      <c r="A149" s="14" t="s">
        <v>20</v>
      </c>
      <c r="B149" s="15" t="s">
        <v>265</v>
      </c>
      <c r="C149" s="16" t="s">
        <v>266</v>
      </c>
      <c r="D149" s="23">
        <v>11745000</v>
      </c>
      <c r="E149" s="24">
        <v>14457230</v>
      </c>
      <c r="F149" s="24">
        <v>15250457</v>
      </c>
      <c r="G149" s="31">
        <f t="shared" si="27"/>
        <v>1.0548671495161936</v>
      </c>
      <c r="H149" s="23">
        <v>423127</v>
      </c>
      <c r="I149" s="24">
        <v>454714</v>
      </c>
      <c r="J149" s="24">
        <v>1075400</v>
      </c>
      <c r="K149" s="23">
        <v>1953241</v>
      </c>
      <c r="L149" s="23">
        <v>873801</v>
      </c>
      <c r="M149" s="24">
        <v>820420</v>
      </c>
      <c r="N149" s="24">
        <v>2429026</v>
      </c>
      <c r="O149" s="23">
        <v>4123247</v>
      </c>
      <c r="P149" s="23">
        <v>878403</v>
      </c>
      <c r="Q149" s="24">
        <v>858709</v>
      </c>
      <c r="R149" s="24">
        <v>3604290</v>
      </c>
      <c r="S149" s="23">
        <v>5341402</v>
      </c>
      <c r="T149" s="23">
        <v>1837674</v>
      </c>
      <c r="U149" s="24">
        <v>1518894</v>
      </c>
      <c r="V149" s="24">
        <v>475999</v>
      </c>
      <c r="W149" s="35">
        <v>3832567</v>
      </c>
    </row>
    <row r="150" spans="1:23" ht="13" customHeight="1" x14ac:dyDescent="0.3">
      <c r="A150" s="14" t="s">
        <v>20</v>
      </c>
      <c r="B150" s="15" t="s">
        <v>267</v>
      </c>
      <c r="C150" s="16" t="s">
        <v>268</v>
      </c>
      <c r="D150" s="23">
        <v>612233000</v>
      </c>
      <c r="E150" s="24">
        <v>608272110</v>
      </c>
      <c r="F150" s="24">
        <v>284610883</v>
      </c>
      <c r="G150" s="31">
        <f t="shared" si="27"/>
        <v>0.4679005963301523</v>
      </c>
      <c r="H150" s="23">
        <v>14588106</v>
      </c>
      <c r="I150" s="24">
        <v>19587694</v>
      </c>
      <c r="J150" s="24">
        <v>28209801</v>
      </c>
      <c r="K150" s="23">
        <v>62385601</v>
      </c>
      <c r="L150" s="23">
        <v>32185563</v>
      </c>
      <c r="M150" s="24">
        <v>36773948</v>
      </c>
      <c r="N150" s="24">
        <v>43777424</v>
      </c>
      <c r="O150" s="23">
        <v>112736935</v>
      </c>
      <c r="P150" s="23">
        <v>15966966</v>
      </c>
      <c r="Q150" s="24">
        <v>17598511</v>
      </c>
      <c r="R150" s="24">
        <v>14435048</v>
      </c>
      <c r="S150" s="23">
        <v>48000525</v>
      </c>
      <c r="T150" s="23">
        <v>9630857</v>
      </c>
      <c r="U150" s="24">
        <v>18662176</v>
      </c>
      <c r="V150" s="24">
        <v>33194789</v>
      </c>
      <c r="W150" s="35">
        <v>61487822</v>
      </c>
    </row>
    <row r="151" spans="1:23" ht="13" customHeight="1" x14ac:dyDescent="0.3">
      <c r="A151" s="14" t="s">
        <v>20</v>
      </c>
      <c r="B151" s="15" t="s">
        <v>269</v>
      </c>
      <c r="C151" s="16" t="s">
        <v>270</v>
      </c>
      <c r="D151" s="23">
        <v>51282772</v>
      </c>
      <c r="E151" s="24">
        <v>50453876</v>
      </c>
      <c r="F151" s="24">
        <v>51934502</v>
      </c>
      <c r="G151" s="31">
        <f t="shared" si="27"/>
        <v>1.0293461299187401</v>
      </c>
      <c r="H151" s="23">
        <v>3283566</v>
      </c>
      <c r="I151" s="24">
        <v>2737669</v>
      </c>
      <c r="J151" s="24">
        <v>3792960</v>
      </c>
      <c r="K151" s="23">
        <v>9814195</v>
      </c>
      <c r="L151" s="23">
        <v>3369587</v>
      </c>
      <c r="M151" s="24">
        <v>3971528</v>
      </c>
      <c r="N151" s="24">
        <v>3919781</v>
      </c>
      <c r="O151" s="23">
        <v>11260896</v>
      </c>
      <c r="P151" s="23">
        <v>4636548</v>
      </c>
      <c r="Q151" s="24">
        <v>5934985</v>
      </c>
      <c r="R151" s="24">
        <v>3511864</v>
      </c>
      <c r="S151" s="23">
        <v>14083397</v>
      </c>
      <c r="T151" s="23">
        <v>3958022</v>
      </c>
      <c r="U151" s="24">
        <v>4123673</v>
      </c>
      <c r="V151" s="24">
        <v>8694319</v>
      </c>
      <c r="W151" s="35">
        <v>16776014</v>
      </c>
    </row>
    <row r="152" spans="1:23" ht="13" customHeight="1" x14ac:dyDescent="0.3">
      <c r="A152" s="14" t="s">
        <v>20</v>
      </c>
      <c r="B152" s="15" t="s">
        <v>271</v>
      </c>
      <c r="C152" s="16" t="s">
        <v>272</v>
      </c>
      <c r="D152" s="23">
        <v>5862818</v>
      </c>
      <c r="E152" s="24">
        <v>5862818</v>
      </c>
      <c r="F152" s="24">
        <v>8708003</v>
      </c>
      <c r="G152" s="31">
        <f t="shared" si="27"/>
        <v>1.4852930791984333</v>
      </c>
      <c r="H152" s="23">
        <v>133335</v>
      </c>
      <c r="I152" s="24">
        <v>105241</v>
      </c>
      <c r="J152" s="24">
        <v>1218545</v>
      </c>
      <c r="K152" s="23">
        <v>1457121</v>
      </c>
      <c r="L152" s="23">
        <v>10372</v>
      </c>
      <c r="M152" s="24">
        <v>475192</v>
      </c>
      <c r="N152" s="24">
        <v>335373</v>
      </c>
      <c r="O152" s="23">
        <v>820937</v>
      </c>
      <c r="P152" s="23">
        <v>1885075</v>
      </c>
      <c r="Q152" s="24">
        <v>891818</v>
      </c>
      <c r="R152" s="24">
        <v>1798116</v>
      </c>
      <c r="S152" s="23">
        <v>4575009</v>
      </c>
      <c r="T152" s="23">
        <v>904187</v>
      </c>
      <c r="U152" s="24">
        <v>412154</v>
      </c>
      <c r="V152" s="24">
        <v>538595</v>
      </c>
      <c r="W152" s="35">
        <v>1854936</v>
      </c>
    </row>
    <row r="153" spans="1:23" ht="13" customHeight="1" x14ac:dyDescent="0.3">
      <c r="A153" s="14" t="s">
        <v>20</v>
      </c>
      <c r="B153" s="15" t="s">
        <v>273</v>
      </c>
      <c r="C153" s="16" t="s">
        <v>274</v>
      </c>
      <c r="D153" s="23">
        <v>14467391</v>
      </c>
      <c r="E153" s="24">
        <v>14002068</v>
      </c>
      <c r="F153" s="24">
        <v>10570620</v>
      </c>
      <c r="G153" s="31">
        <f t="shared" si="27"/>
        <v>0.75493277135920211</v>
      </c>
      <c r="H153" s="23">
        <v>1286786</v>
      </c>
      <c r="I153" s="24">
        <v>213659</v>
      </c>
      <c r="J153" s="24">
        <v>1460584</v>
      </c>
      <c r="K153" s="23">
        <v>2961029</v>
      </c>
      <c r="L153" s="23">
        <v>1024815</v>
      </c>
      <c r="M153" s="24">
        <v>828567</v>
      </c>
      <c r="N153" s="24">
        <v>969463</v>
      </c>
      <c r="O153" s="23">
        <v>2822845</v>
      </c>
      <c r="P153" s="23">
        <v>1012527</v>
      </c>
      <c r="Q153" s="24">
        <v>782113</v>
      </c>
      <c r="R153" s="24">
        <v>1332461</v>
      </c>
      <c r="S153" s="23">
        <v>3127101</v>
      </c>
      <c r="T153" s="23">
        <v>1214073</v>
      </c>
      <c r="U153" s="24">
        <v>705141</v>
      </c>
      <c r="V153" s="24">
        <v>-259569</v>
      </c>
      <c r="W153" s="35">
        <v>1659645</v>
      </c>
    </row>
    <row r="154" spans="1:23" ht="13" customHeight="1" x14ac:dyDescent="0.3">
      <c r="A154" s="14" t="s">
        <v>35</v>
      </c>
      <c r="B154" s="15" t="s">
        <v>275</v>
      </c>
      <c r="C154" s="16" t="s">
        <v>276</v>
      </c>
      <c r="D154" s="23">
        <v>215419562</v>
      </c>
      <c r="E154" s="24">
        <v>334493537</v>
      </c>
      <c r="F154" s="24">
        <v>331882102</v>
      </c>
      <c r="G154" s="31">
        <f t="shared" si="27"/>
        <v>0.99219286858747291</v>
      </c>
      <c r="H154" s="23">
        <v>22871792</v>
      </c>
      <c r="I154" s="24">
        <v>29718088</v>
      </c>
      <c r="J154" s="24">
        <v>27261575</v>
      </c>
      <c r="K154" s="23">
        <v>79851455</v>
      </c>
      <c r="L154" s="23">
        <v>31675402</v>
      </c>
      <c r="M154" s="24">
        <v>32461398</v>
      </c>
      <c r="N154" s="24">
        <v>17510723</v>
      </c>
      <c r="O154" s="23">
        <v>81647523</v>
      </c>
      <c r="P154" s="23">
        <v>29994349</v>
      </c>
      <c r="Q154" s="24">
        <v>25486002</v>
      </c>
      <c r="R154" s="24">
        <v>29709192</v>
      </c>
      <c r="S154" s="23">
        <v>85189543</v>
      </c>
      <c r="T154" s="23">
        <v>32589684</v>
      </c>
      <c r="U154" s="24">
        <v>29111716</v>
      </c>
      <c r="V154" s="24">
        <v>23492181</v>
      </c>
      <c r="W154" s="35">
        <v>85193581</v>
      </c>
    </row>
    <row r="155" spans="1:23" ht="13" customHeight="1" x14ac:dyDescent="0.3">
      <c r="A155" s="17" t="s">
        <v>0</v>
      </c>
      <c r="B155" s="18" t="s">
        <v>277</v>
      </c>
      <c r="C155" s="19" t="s">
        <v>0</v>
      </c>
      <c r="D155" s="25">
        <f>SUM(D149:D154)</f>
        <v>911010543</v>
      </c>
      <c r="E155" s="26">
        <f>SUM(E149:E154)</f>
        <v>1027541639</v>
      </c>
      <c r="F155" s="26">
        <f>SUM(F149:F154)</f>
        <v>702956567</v>
      </c>
      <c r="G155" s="32">
        <f t="shared" si="27"/>
        <v>0.68411492081636216</v>
      </c>
      <c r="H155" s="25">
        <f t="shared" ref="H155:W155" si="31">SUM(H149:H154)</f>
        <v>42586712</v>
      </c>
      <c r="I155" s="26">
        <f t="shared" si="31"/>
        <v>52817065</v>
      </c>
      <c r="J155" s="26">
        <f t="shared" si="31"/>
        <v>63018865</v>
      </c>
      <c r="K155" s="25">
        <f t="shared" si="31"/>
        <v>158422642</v>
      </c>
      <c r="L155" s="25">
        <f t="shared" si="31"/>
        <v>69139540</v>
      </c>
      <c r="M155" s="26">
        <f t="shared" si="31"/>
        <v>75331053</v>
      </c>
      <c r="N155" s="26">
        <f t="shared" si="31"/>
        <v>68941790</v>
      </c>
      <c r="O155" s="25">
        <f t="shared" si="31"/>
        <v>213412383</v>
      </c>
      <c r="P155" s="25">
        <f t="shared" si="31"/>
        <v>54373868</v>
      </c>
      <c r="Q155" s="26">
        <f t="shared" si="31"/>
        <v>51552138</v>
      </c>
      <c r="R155" s="26">
        <f t="shared" si="31"/>
        <v>54390971</v>
      </c>
      <c r="S155" s="25">
        <f t="shared" si="31"/>
        <v>160316977</v>
      </c>
      <c r="T155" s="25">
        <f t="shared" si="31"/>
        <v>50134497</v>
      </c>
      <c r="U155" s="26">
        <f t="shared" si="31"/>
        <v>54533754</v>
      </c>
      <c r="V155" s="26">
        <f t="shared" si="31"/>
        <v>66136314</v>
      </c>
      <c r="W155" s="36">
        <f t="shared" si="31"/>
        <v>170804565</v>
      </c>
    </row>
    <row r="156" spans="1:23" ht="13" customHeight="1" x14ac:dyDescent="0.3">
      <c r="A156" s="14" t="s">
        <v>20</v>
      </c>
      <c r="B156" s="15" t="s">
        <v>278</v>
      </c>
      <c r="C156" s="16" t="s">
        <v>279</v>
      </c>
      <c r="D156" s="23">
        <v>35472652</v>
      </c>
      <c r="E156" s="24">
        <v>35717802</v>
      </c>
      <c r="F156" s="24">
        <v>30202422</v>
      </c>
      <c r="G156" s="31">
        <f t="shared" si="27"/>
        <v>0.84558456312625285</v>
      </c>
      <c r="H156" s="23">
        <v>295449</v>
      </c>
      <c r="I156" s="24">
        <v>1995405</v>
      </c>
      <c r="J156" s="24">
        <v>2451837</v>
      </c>
      <c r="K156" s="23">
        <v>4742691</v>
      </c>
      <c r="L156" s="23">
        <v>3494964</v>
      </c>
      <c r="M156" s="24">
        <v>3452929</v>
      </c>
      <c r="N156" s="24">
        <v>3117211</v>
      </c>
      <c r="O156" s="23">
        <v>10065104</v>
      </c>
      <c r="P156" s="23">
        <v>3792865</v>
      </c>
      <c r="Q156" s="24">
        <v>3792374</v>
      </c>
      <c r="R156" s="24">
        <v>1974700</v>
      </c>
      <c r="S156" s="23">
        <v>9559939</v>
      </c>
      <c r="T156" s="23">
        <v>1378548</v>
      </c>
      <c r="U156" s="24">
        <v>2639908</v>
      </c>
      <c r="V156" s="24">
        <v>1816232</v>
      </c>
      <c r="W156" s="35">
        <v>5834688</v>
      </c>
    </row>
    <row r="157" spans="1:23" ht="13" customHeight="1" x14ac:dyDescent="0.3">
      <c r="A157" s="14" t="s">
        <v>20</v>
      </c>
      <c r="B157" s="15" t="s">
        <v>280</v>
      </c>
      <c r="C157" s="16" t="s">
        <v>281</v>
      </c>
      <c r="D157" s="23">
        <v>85970266</v>
      </c>
      <c r="E157" s="24">
        <v>88229658</v>
      </c>
      <c r="F157" s="24">
        <v>79059057</v>
      </c>
      <c r="G157" s="31">
        <f t="shared" si="27"/>
        <v>0.89605988272106873</v>
      </c>
      <c r="H157" s="23">
        <v>3367168</v>
      </c>
      <c r="I157" s="24">
        <v>5622045</v>
      </c>
      <c r="J157" s="24">
        <v>6994605</v>
      </c>
      <c r="K157" s="23">
        <v>15983818</v>
      </c>
      <c r="L157" s="23">
        <v>9441818</v>
      </c>
      <c r="M157" s="24">
        <v>6658228</v>
      </c>
      <c r="N157" s="24">
        <v>6811712</v>
      </c>
      <c r="O157" s="23">
        <v>22911758</v>
      </c>
      <c r="P157" s="23">
        <v>4753638</v>
      </c>
      <c r="Q157" s="24">
        <v>2317939</v>
      </c>
      <c r="R157" s="24">
        <v>7480650</v>
      </c>
      <c r="S157" s="23">
        <v>14552227</v>
      </c>
      <c r="T157" s="23">
        <v>8081617</v>
      </c>
      <c r="U157" s="24">
        <v>6473912</v>
      </c>
      <c r="V157" s="24">
        <v>11055725</v>
      </c>
      <c r="W157" s="35">
        <v>25611254</v>
      </c>
    </row>
    <row r="158" spans="1:23" ht="13" customHeight="1" x14ac:dyDescent="0.3">
      <c r="A158" s="14" t="s">
        <v>20</v>
      </c>
      <c r="B158" s="15" t="s">
        <v>282</v>
      </c>
      <c r="C158" s="16" t="s">
        <v>283</v>
      </c>
      <c r="D158" s="23">
        <v>5620000</v>
      </c>
      <c r="E158" s="24">
        <v>5961700</v>
      </c>
      <c r="F158" s="24">
        <v>6439117</v>
      </c>
      <c r="G158" s="31">
        <f t="shared" si="27"/>
        <v>1.0800806816847544</v>
      </c>
      <c r="H158" s="23">
        <v>832505</v>
      </c>
      <c r="I158" s="24">
        <v>603136</v>
      </c>
      <c r="J158" s="24">
        <v>280352</v>
      </c>
      <c r="K158" s="23">
        <v>1715993</v>
      </c>
      <c r="L158" s="23">
        <v>987757</v>
      </c>
      <c r="M158" s="24">
        <v>924874</v>
      </c>
      <c r="N158" s="24">
        <v>398736</v>
      </c>
      <c r="O158" s="23">
        <v>2311367</v>
      </c>
      <c r="P158" s="23">
        <v>471555</v>
      </c>
      <c r="Q158" s="24">
        <v>583316</v>
      </c>
      <c r="R158" s="24">
        <v>374288</v>
      </c>
      <c r="S158" s="23">
        <v>1429159</v>
      </c>
      <c r="T158" s="23">
        <v>425167</v>
      </c>
      <c r="U158" s="24">
        <v>278681</v>
      </c>
      <c r="V158" s="24">
        <v>278750</v>
      </c>
      <c r="W158" s="35">
        <v>982598</v>
      </c>
    </row>
    <row r="159" spans="1:23" ht="13" customHeight="1" x14ac:dyDescent="0.3">
      <c r="A159" s="14" t="s">
        <v>20</v>
      </c>
      <c r="B159" s="15" t="s">
        <v>284</v>
      </c>
      <c r="C159" s="16" t="s">
        <v>285</v>
      </c>
      <c r="D159" s="23">
        <v>6834000</v>
      </c>
      <c r="E159" s="24">
        <v>8640894</v>
      </c>
      <c r="F159" s="24">
        <v>7985428</v>
      </c>
      <c r="G159" s="31">
        <f t="shared" si="27"/>
        <v>0.92414372864659611</v>
      </c>
      <c r="H159" s="23">
        <v>674095</v>
      </c>
      <c r="I159" s="24">
        <v>748537</v>
      </c>
      <c r="J159" s="24">
        <v>645195</v>
      </c>
      <c r="K159" s="23">
        <v>2067827</v>
      </c>
      <c r="L159" s="23">
        <v>831616</v>
      </c>
      <c r="M159" s="24">
        <v>335702</v>
      </c>
      <c r="N159" s="24">
        <v>133381</v>
      </c>
      <c r="O159" s="23">
        <v>1300699</v>
      </c>
      <c r="P159" s="23">
        <v>576936</v>
      </c>
      <c r="Q159" s="24">
        <v>131031</v>
      </c>
      <c r="R159" s="24">
        <v>779863</v>
      </c>
      <c r="S159" s="23">
        <v>1487830</v>
      </c>
      <c r="T159" s="23">
        <v>481978</v>
      </c>
      <c r="U159" s="24">
        <v>757212</v>
      </c>
      <c r="V159" s="24">
        <v>1889882</v>
      </c>
      <c r="W159" s="35">
        <v>3129072</v>
      </c>
    </row>
    <row r="160" spans="1:23" ht="13" customHeight="1" x14ac:dyDescent="0.3">
      <c r="A160" s="14" t="s">
        <v>35</v>
      </c>
      <c r="B160" s="15" t="s">
        <v>286</v>
      </c>
      <c r="C160" s="16" t="s">
        <v>287</v>
      </c>
      <c r="D160" s="23">
        <v>107020139</v>
      </c>
      <c r="E160" s="24">
        <v>118245926</v>
      </c>
      <c r="F160" s="24">
        <v>99006533</v>
      </c>
      <c r="G160" s="31">
        <f t="shared" si="27"/>
        <v>0.83729339647608658</v>
      </c>
      <c r="H160" s="23">
        <v>3883382</v>
      </c>
      <c r="I160" s="24">
        <v>5287565</v>
      </c>
      <c r="J160" s="24">
        <v>13585769</v>
      </c>
      <c r="K160" s="23">
        <v>22756716</v>
      </c>
      <c r="L160" s="23">
        <v>8559883</v>
      </c>
      <c r="M160" s="24">
        <v>7360215</v>
      </c>
      <c r="N160" s="24">
        <v>4744643</v>
      </c>
      <c r="O160" s="23">
        <v>20664741</v>
      </c>
      <c r="P160" s="23">
        <v>11483251</v>
      </c>
      <c r="Q160" s="24">
        <v>8453221</v>
      </c>
      <c r="R160" s="24">
        <v>8299444</v>
      </c>
      <c r="S160" s="23">
        <v>28235916</v>
      </c>
      <c r="T160" s="23">
        <v>15326051</v>
      </c>
      <c r="U160" s="24">
        <v>7422147</v>
      </c>
      <c r="V160" s="24">
        <v>4600962</v>
      </c>
      <c r="W160" s="35">
        <v>27349160</v>
      </c>
    </row>
    <row r="161" spans="1:23" ht="13" customHeight="1" x14ac:dyDescent="0.3">
      <c r="A161" s="17" t="s">
        <v>0</v>
      </c>
      <c r="B161" s="18" t="s">
        <v>288</v>
      </c>
      <c r="C161" s="19" t="s">
        <v>0</v>
      </c>
      <c r="D161" s="25">
        <f>SUM(D156:D160)</f>
        <v>240917057</v>
      </c>
      <c r="E161" s="26">
        <f>SUM(E156:E160)</f>
        <v>256795980</v>
      </c>
      <c r="F161" s="26">
        <f>SUM(F156:F160)</f>
        <v>222692557</v>
      </c>
      <c r="G161" s="32">
        <f t="shared" si="27"/>
        <v>0.86719642963258226</v>
      </c>
      <c r="H161" s="25">
        <f t="shared" ref="H161:W161" si="32">SUM(H156:H160)</f>
        <v>9052599</v>
      </c>
      <c r="I161" s="26">
        <f t="shared" si="32"/>
        <v>14256688</v>
      </c>
      <c r="J161" s="26">
        <f t="shared" si="32"/>
        <v>23957758</v>
      </c>
      <c r="K161" s="25">
        <f t="shared" si="32"/>
        <v>47267045</v>
      </c>
      <c r="L161" s="25">
        <f t="shared" si="32"/>
        <v>23316038</v>
      </c>
      <c r="M161" s="26">
        <f t="shared" si="32"/>
        <v>18731948</v>
      </c>
      <c r="N161" s="26">
        <f t="shared" si="32"/>
        <v>15205683</v>
      </c>
      <c r="O161" s="25">
        <f t="shared" si="32"/>
        <v>57253669</v>
      </c>
      <c r="P161" s="25">
        <f t="shared" si="32"/>
        <v>21078245</v>
      </c>
      <c r="Q161" s="26">
        <f t="shared" si="32"/>
        <v>15277881</v>
      </c>
      <c r="R161" s="26">
        <f t="shared" si="32"/>
        <v>18908945</v>
      </c>
      <c r="S161" s="25">
        <f t="shared" si="32"/>
        <v>55265071</v>
      </c>
      <c r="T161" s="25">
        <f t="shared" si="32"/>
        <v>25693361</v>
      </c>
      <c r="U161" s="26">
        <f t="shared" si="32"/>
        <v>17571860</v>
      </c>
      <c r="V161" s="26">
        <f t="shared" si="32"/>
        <v>19641551</v>
      </c>
      <c r="W161" s="36">
        <f t="shared" si="32"/>
        <v>62906772</v>
      </c>
    </row>
    <row r="162" spans="1:23" ht="13" customHeight="1" x14ac:dyDescent="0.3">
      <c r="A162" s="14" t="s">
        <v>20</v>
      </c>
      <c r="B162" s="15" t="s">
        <v>289</v>
      </c>
      <c r="C162" s="16" t="s">
        <v>290</v>
      </c>
      <c r="D162" s="23">
        <v>16360950</v>
      </c>
      <c r="E162" s="24">
        <v>19737261</v>
      </c>
      <c r="F162" s="24">
        <v>18694189</v>
      </c>
      <c r="G162" s="31">
        <f t="shared" si="27"/>
        <v>0.94715214030964079</v>
      </c>
      <c r="H162" s="23">
        <v>420039</v>
      </c>
      <c r="I162" s="24">
        <v>960470</v>
      </c>
      <c r="J162" s="24">
        <v>1763627</v>
      </c>
      <c r="K162" s="23">
        <v>3144136</v>
      </c>
      <c r="L162" s="23">
        <v>956490</v>
      </c>
      <c r="M162" s="24">
        <v>1841956</v>
      </c>
      <c r="N162" s="24">
        <v>2744306</v>
      </c>
      <c r="O162" s="23">
        <v>5542752</v>
      </c>
      <c r="P162" s="23">
        <v>867808</v>
      </c>
      <c r="Q162" s="24">
        <v>2021891</v>
      </c>
      <c r="R162" s="24">
        <v>2459713</v>
      </c>
      <c r="S162" s="23">
        <v>5349412</v>
      </c>
      <c r="T162" s="23">
        <v>785116</v>
      </c>
      <c r="U162" s="24">
        <v>1259035</v>
      </c>
      <c r="V162" s="24">
        <v>2613738</v>
      </c>
      <c r="W162" s="35">
        <v>4657889</v>
      </c>
    </row>
    <row r="163" spans="1:23" ht="13" customHeight="1" x14ac:dyDescent="0.3">
      <c r="A163" s="14" t="s">
        <v>20</v>
      </c>
      <c r="B163" s="15" t="s">
        <v>291</v>
      </c>
      <c r="C163" s="16" t="s">
        <v>292</v>
      </c>
      <c r="D163" s="23">
        <v>16044961</v>
      </c>
      <c r="E163" s="24">
        <v>23009491</v>
      </c>
      <c r="F163" s="24">
        <v>16310887</v>
      </c>
      <c r="G163" s="31">
        <f t="shared" si="27"/>
        <v>0.70887648057925312</v>
      </c>
      <c r="H163" s="23">
        <v>796686</v>
      </c>
      <c r="I163" s="24">
        <v>1124774</v>
      </c>
      <c r="J163" s="24">
        <v>1253737</v>
      </c>
      <c r="K163" s="23">
        <v>3175197</v>
      </c>
      <c r="L163" s="23">
        <v>1230273</v>
      </c>
      <c r="M163" s="24">
        <v>1416277</v>
      </c>
      <c r="N163" s="24">
        <v>1045901</v>
      </c>
      <c r="O163" s="23">
        <v>3692451</v>
      </c>
      <c r="P163" s="23">
        <v>977536</v>
      </c>
      <c r="Q163" s="24">
        <v>1865937</v>
      </c>
      <c r="R163" s="24">
        <v>1374908</v>
      </c>
      <c r="S163" s="23">
        <v>4218381</v>
      </c>
      <c r="T163" s="23">
        <v>2038399</v>
      </c>
      <c r="U163" s="24">
        <v>2106026</v>
      </c>
      <c r="V163" s="24">
        <v>1080433</v>
      </c>
      <c r="W163" s="35">
        <v>5224858</v>
      </c>
    </row>
    <row r="164" spans="1:23" ht="13" customHeight="1" x14ac:dyDescent="0.3">
      <c r="A164" s="14" t="s">
        <v>20</v>
      </c>
      <c r="B164" s="15" t="s">
        <v>293</v>
      </c>
      <c r="C164" s="16" t="s">
        <v>294</v>
      </c>
      <c r="D164" s="23">
        <v>12069565</v>
      </c>
      <c r="E164" s="24">
        <v>13027443</v>
      </c>
      <c r="F164" s="24">
        <v>8028095</v>
      </c>
      <c r="G164" s="31">
        <f t="shared" si="27"/>
        <v>0.6162448762969065</v>
      </c>
      <c r="H164" s="23">
        <v>67725</v>
      </c>
      <c r="I164" s="24">
        <v>1469058</v>
      </c>
      <c r="J164" s="24">
        <v>540811</v>
      </c>
      <c r="K164" s="23">
        <v>2077594</v>
      </c>
      <c r="L164" s="23">
        <v>1094274</v>
      </c>
      <c r="M164" s="24">
        <v>1018371</v>
      </c>
      <c r="N164" s="24">
        <v>386692</v>
      </c>
      <c r="O164" s="23">
        <v>2499337</v>
      </c>
      <c r="P164" s="23">
        <v>294684</v>
      </c>
      <c r="Q164" s="24">
        <v>254238</v>
      </c>
      <c r="R164" s="24">
        <v>574045</v>
      </c>
      <c r="S164" s="23">
        <v>1122967</v>
      </c>
      <c r="T164" s="23">
        <v>702339</v>
      </c>
      <c r="U164" s="24">
        <v>679308</v>
      </c>
      <c r="V164" s="24">
        <v>946550</v>
      </c>
      <c r="W164" s="35">
        <v>2328197</v>
      </c>
    </row>
    <row r="165" spans="1:23" ht="13" customHeight="1" x14ac:dyDescent="0.3">
      <c r="A165" s="14" t="s">
        <v>20</v>
      </c>
      <c r="B165" s="15" t="s">
        <v>295</v>
      </c>
      <c r="C165" s="16" t="s">
        <v>296</v>
      </c>
      <c r="D165" s="23">
        <v>16185219</v>
      </c>
      <c r="E165" s="24">
        <v>17037914</v>
      </c>
      <c r="F165" s="24">
        <v>16554598</v>
      </c>
      <c r="G165" s="31">
        <f t="shared" si="27"/>
        <v>0.97163291233891658</v>
      </c>
      <c r="H165" s="23">
        <v>788511</v>
      </c>
      <c r="I165" s="24">
        <v>1641163</v>
      </c>
      <c r="J165" s="24">
        <v>1507327</v>
      </c>
      <c r="K165" s="23">
        <v>3937001</v>
      </c>
      <c r="L165" s="23">
        <v>1246750</v>
      </c>
      <c r="M165" s="24">
        <v>2678746</v>
      </c>
      <c r="N165" s="24">
        <v>2504686</v>
      </c>
      <c r="O165" s="23">
        <v>6430182</v>
      </c>
      <c r="P165" s="23">
        <v>219614</v>
      </c>
      <c r="Q165" s="24">
        <v>2468112</v>
      </c>
      <c r="R165" s="24">
        <v>1596045</v>
      </c>
      <c r="S165" s="23">
        <v>4283771</v>
      </c>
      <c r="T165" s="23">
        <v>892505</v>
      </c>
      <c r="U165" s="24">
        <v>425623</v>
      </c>
      <c r="V165" s="24">
        <v>585516</v>
      </c>
      <c r="W165" s="35">
        <v>1903644</v>
      </c>
    </row>
    <row r="166" spans="1:23" ht="13" customHeight="1" x14ac:dyDescent="0.3">
      <c r="A166" s="14" t="s">
        <v>35</v>
      </c>
      <c r="B166" s="15" t="s">
        <v>297</v>
      </c>
      <c r="C166" s="16" t="s">
        <v>298</v>
      </c>
      <c r="D166" s="23">
        <v>45191844</v>
      </c>
      <c r="E166" s="24">
        <v>47245892</v>
      </c>
      <c r="F166" s="24">
        <v>37618846</v>
      </c>
      <c r="G166" s="31">
        <f t="shared" si="27"/>
        <v>0.79623527903759339</v>
      </c>
      <c r="H166" s="23">
        <v>962500</v>
      </c>
      <c r="I166" s="24">
        <v>158923</v>
      </c>
      <c r="J166" s="24">
        <v>2857476</v>
      </c>
      <c r="K166" s="23">
        <v>3978899</v>
      </c>
      <c r="L166" s="23">
        <v>6342458</v>
      </c>
      <c r="M166" s="24">
        <v>5661565</v>
      </c>
      <c r="N166" s="24">
        <v>8521894</v>
      </c>
      <c r="O166" s="23">
        <v>20525917</v>
      </c>
      <c r="P166" s="23">
        <v>1751907</v>
      </c>
      <c r="Q166" s="24">
        <v>4042461</v>
      </c>
      <c r="R166" s="24">
        <v>2544687</v>
      </c>
      <c r="S166" s="23">
        <v>8339055</v>
      </c>
      <c r="T166" s="23">
        <v>1286006</v>
      </c>
      <c r="U166" s="24">
        <v>957879</v>
      </c>
      <c r="V166" s="24">
        <v>2531090</v>
      </c>
      <c r="W166" s="35">
        <v>4774975</v>
      </c>
    </row>
    <row r="167" spans="1:23" ht="13" customHeight="1" x14ac:dyDescent="0.3">
      <c r="A167" s="17" t="s">
        <v>0</v>
      </c>
      <c r="B167" s="18" t="s">
        <v>299</v>
      </c>
      <c r="C167" s="19" t="s">
        <v>0</v>
      </c>
      <c r="D167" s="25">
        <f>SUM(D162:D166)</f>
        <v>105852539</v>
      </c>
      <c r="E167" s="26">
        <f>SUM(E162:E166)</f>
        <v>120058001</v>
      </c>
      <c r="F167" s="26">
        <f>SUM(F162:F166)</f>
        <v>97206615</v>
      </c>
      <c r="G167" s="32">
        <f t="shared" si="27"/>
        <v>0.80966378075876844</v>
      </c>
      <c r="H167" s="25">
        <f t="shared" ref="H167:W167" si="33">SUM(H162:H166)</f>
        <v>3035461</v>
      </c>
      <c r="I167" s="26">
        <f t="shared" si="33"/>
        <v>5354388</v>
      </c>
      <c r="J167" s="26">
        <f t="shared" si="33"/>
        <v>7922978</v>
      </c>
      <c r="K167" s="25">
        <f t="shared" si="33"/>
        <v>16312827</v>
      </c>
      <c r="L167" s="25">
        <f t="shared" si="33"/>
        <v>10870245</v>
      </c>
      <c r="M167" s="26">
        <f t="shared" si="33"/>
        <v>12616915</v>
      </c>
      <c r="N167" s="26">
        <f t="shared" si="33"/>
        <v>15203479</v>
      </c>
      <c r="O167" s="25">
        <f t="shared" si="33"/>
        <v>38690639</v>
      </c>
      <c r="P167" s="25">
        <f t="shared" si="33"/>
        <v>4111549</v>
      </c>
      <c r="Q167" s="26">
        <f t="shared" si="33"/>
        <v>10652639</v>
      </c>
      <c r="R167" s="26">
        <f t="shared" si="33"/>
        <v>8549398</v>
      </c>
      <c r="S167" s="25">
        <f t="shared" si="33"/>
        <v>23313586</v>
      </c>
      <c r="T167" s="25">
        <f t="shared" si="33"/>
        <v>5704365</v>
      </c>
      <c r="U167" s="26">
        <f t="shared" si="33"/>
        <v>5427871</v>
      </c>
      <c r="V167" s="26">
        <f t="shared" si="33"/>
        <v>7757327</v>
      </c>
      <c r="W167" s="36">
        <f t="shared" si="33"/>
        <v>18889563</v>
      </c>
    </row>
    <row r="168" spans="1:23" ht="13" customHeight="1" x14ac:dyDescent="0.3">
      <c r="A168" s="17" t="s">
        <v>0</v>
      </c>
      <c r="B168" s="18" t="s">
        <v>300</v>
      </c>
      <c r="C168" s="19" t="s">
        <v>0</v>
      </c>
      <c r="D168" s="25">
        <f>SUM(D103,D105:D109,D111:D118,D120:D123,D125:D129,D131:D134,D136:D141,D143:D147,D149:D154,D156:D160,D162:D166)</f>
        <v>7123227083</v>
      </c>
      <c r="E168" s="26">
        <f>SUM(E103,E105:E109,E111:E118,E120:E123,E125:E129,E131:E134,E136:E141,E143:E147,E149:E154,E156:E160,E162:E166)</f>
        <v>8654984754</v>
      </c>
      <c r="F168" s="26">
        <f>SUM(F103,F105:F109,F111:F118,F120:F123,F125:F129,F131:F134,F136:F141,F143:F147,F149:F154,F156:F160,F162:F166)</f>
        <v>7121963535</v>
      </c>
      <c r="G168" s="32">
        <f t="shared" si="27"/>
        <v>0.82287418608201512</v>
      </c>
      <c r="H168" s="25">
        <f t="shared" ref="H168:W168" si="34">SUM(H103,H105:H109,H111:H118,H120:H123,H125:H129,H131:H134,H136:H141,H143:H147,H149:H154,H156:H160,H162:H166)</f>
        <v>390808187</v>
      </c>
      <c r="I168" s="26">
        <f t="shared" si="34"/>
        <v>436702235</v>
      </c>
      <c r="J168" s="26">
        <f t="shared" si="34"/>
        <v>548369896</v>
      </c>
      <c r="K168" s="25">
        <f t="shared" si="34"/>
        <v>1375880318</v>
      </c>
      <c r="L168" s="25">
        <f t="shared" si="34"/>
        <v>661788943</v>
      </c>
      <c r="M168" s="26">
        <f t="shared" si="34"/>
        <v>536310002</v>
      </c>
      <c r="N168" s="26">
        <f t="shared" si="34"/>
        <v>678743057</v>
      </c>
      <c r="O168" s="25">
        <f t="shared" si="34"/>
        <v>1876842002</v>
      </c>
      <c r="P168" s="25">
        <f t="shared" si="34"/>
        <v>408304323</v>
      </c>
      <c r="Q168" s="26">
        <f t="shared" si="34"/>
        <v>708940783</v>
      </c>
      <c r="R168" s="26">
        <f t="shared" si="34"/>
        <v>682861462</v>
      </c>
      <c r="S168" s="25">
        <f t="shared" si="34"/>
        <v>1800106568</v>
      </c>
      <c r="T168" s="25">
        <f t="shared" si="34"/>
        <v>585962893</v>
      </c>
      <c r="U168" s="26">
        <f t="shared" si="34"/>
        <v>511154554</v>
      </c>
      <c r="V168" s="26">
        <f t="shared" si="34"/>
        <v>972017200</v>
      </c>
      <c r="W168" s="36">
        <f t="shared" si="34"/>
        <v>2069134647</v>
      </c>
    </row>
    <row r="169" spans="1:23" ht="13" customHeight="1" x14ac:dyDescent="0.3">
      <c r="A169" s="10"/>
      <c r="B169" s="11" t="s">
        <v>594</v>
      </c>
      <c r="D169" s="27"/>
      <c r="E169" s="28"/>
      <c r="F169" s="28"/>
      <c r="G169" s="33"/>
      <c r="H169" s="27"/>
      <c r="I169" s="28"/>
      <c r="J169" s="28"/>
      <c r="K169" s="27"/>
      <c r="L169" s="27"/>
      <c r="M169" s="28"/>
      <c r="N169" s="28"/>
      <c r="O169" s="27"/>
      <c r="P169" s="27"/>
      <c r="Q169" s="28"/>
      <c r="R169" s="28"/>
      <c r="S169" s="27"/>
      <c r="T169" s="27"/>
      <c r="U169" s="28"/>
      <c r="V169" s="28"/>
      <c r="W169" s="37"/>
    </row>
    <row r="170" spans="1:23" ht="13" customHeight="1" x14ac:dyDescent="0.3">
      <c r="A170" s="13" t="s">
        <v>0</v>
      </c>
      <c r="B170" s="11" t="s">
        <v>301</v>
      </c>
      <c r="D170" s="27"/>
      <c r="E170" s="28"/>
      <c r="F170" s="28"/>
      <c r="G170" s="33"/>
      <c r="H170" s="27"/>
      <c r="I170" s="28"/>
      <c r="J170" s="28"/>
      <c r="K170" s="27"/>
      <c r="L170" s="27"/>
      <c r="M170" s="28"/>
      <c r="N170" s="28"/>
      <c r="O170" s="27"/>
      <c r="P170" s="27"/>
      <c r="Q170" s="28"/>
      <c r="R170" s="28"/>
      <c r="S170" s="27"/>
      <c r="T170" s="27"/>
      <c r="U170" s="28"/>
      <c r="V170" s="28"/>
      <c r="W170" s="37"/>
    </row>
    <row r="171" spans="1:23" ht="13" customHeight="1" x14ac:dyDescent="0.3">
      <c r="A171" s="14" t="s">
        <v>20</v>
      </c>
      <c r="B171" s="15" t="s">
        <v>302</v>
      </c>
      <c r="C171" s="16" t="s">
        <v>303</v>
      </c>
      <c r="D171" s="23">
        <v>61400968</v>
      </c>
      <c r="E171" s="24">
        <v>64804968</v>
      </c>
      <c r="F171" s="24">
        <v>66814329</v>
      </c>
      <c r="G171" s="31">
        <f t="shared" ref="G171:G203" si="35">IF(($E171     =0),0,($F171     /$E171     ))</f>
        <v>1.0310062802592541</v>
      </c>
      <c r="H171" s="23">
        <v>579727</v>
      </c>
      <c r="I171" s="24">
        <v>2055615</v>
      </c>
      <c r="J171" s="24">
        <v>2439452</v>
      </c>
      <c r="K171" s="23">
        <v>5074794</v>
      </c>
      <c r="L171" s="23">
        <v>8235248</v>
      </c>
      <c r="M171" s="24">
        <v>17742101</v>
      </c>
      <c r="N171" s="24">
        <v>9032722</v>
      </c>
      <c r="O171" s="23">
        <v>35010071</v>
      </c>
      <c r="P171" s="23">
        <v>1295868</v>
      </c>
      <c r="Q171" s="24">
        <v>1591607</v>
      </c>
      <c r="R171" s="24">
        <v>4892693</v>
      </c>
      <c r="S171" s="23">
        <v>7780168</v>
      </c>
      <c r="T171" s="23">
        <v>1799741</v>
      </c>
      <c r="U171" s="24">
        <v>6868579</v>
      </c>
      <c r="V171" s="24">
        <v>10280976</v>
      </c>
      <c r="W171" s="35">
        <v>18949296</v>
      </c>
    </row>
    <row r="172" spans="1:23" ht="13" customHeight="1" x14ac:dyDescent="0.3">
      <c r="A172" s="14" t="s">
        <v>20</v>
      </c>
      <c r="B172" s="15" t="s">
        <v>304</v>
      </c>
      <c r="C172" s="16" t="s">
        <v>305</v>
      </c>
      <c r="D172" s="23">
        <v>32280648</v>
      </c>
      <c r="E172" s="24">
        <v>37902512</v>
      </c>
      <c r="F172" s="24">
        <v>31523326</v>
      </c>
      <c r="G172" s="31">
        <f t="shared" si="35"/>
        <v>0.83169490191045914</v>
      </c>
      <c r="H172" s="23">
        <v>598446</v>
      </c>
      <c r="I172" s="24">
        <v>719739</v>
      </c>
      <c r="J172" s="24">
        <v>2087559</v>
      </c>
      <c r="K172" s="23">
        <v>3405744</v>
      </c>
      <c r="L172" s="23">
        <v>6163820</v>
      </c>
      <c r="M172" s="24">
        <v>1708279</v>
      </c>
      <c r="N172" s="24">
        <v>4523028</v>
      </c>
      <c r="O172" s="23">
        <v>12395127</v>
      </c>
      <c r="P172" s="23">
        <v>3338358</v>
      </c>
      <c r="Q172" s="24">
        <v>1562785</v>
      </c>
      <c r="R172" s="24">
        <v>2517459</v>
      </c>
      <c r="S172" s="23">
        <v>7418602</v>
      </c>
      <c r="T172" s="23">
        <v>1547335</v>
      </c>
      <c r="U172" s="24">
        <v>4141747</v>
      </c>
      <c r="V172" s="24">
        <v>2614771</v>
      </c>
      <c r="W172" s="35">
        <v>8303853</v>
      </c>
    </row>
    <row r="173" spans="1:23" ht="13" customHeight="1" x14ac:dyDescent="0.3">
      <c r="A173" s="14" t="s">
        <v>20</v>
      </c>
      <c r="B173" s="15" t="s">
        <v>306</v>
      </c>
      <c r="C173" s="16" t="s">
        <v>307</v>
      </c>
      <c r="D173" s="23">
        <v>123901612</v>
      </c>
      <c r="E173" s="24">
        <v>149484937</v>
      </c>
      <c r="F173" s="24">
        <v>115159065</v>
      </c>
      <c r="G173" s="31">
        <f t="shared" si="35"/>
        <v>0.77037236868889336</v>
      </c>
      <c r="H173" s="23">
        <v>2460497</v>
      </c>
      <c r="I173" s="24">
        <v>4194708</v>
      </c>
      <c r="J173" s="24">
        <v>6426241</v>
      </c>
      <c r="K173" s="23">
        <v>13081446</v>
      </c>
      <c r="L173" s="23">
        <v>9202699</v>
      </c>
      <c r="M173" s="24">
        <v>5303197</v>
      </c>
      <c r="N173" s="24">
        <v>9831034</v>
      </c>
      <c r="O173" s="23">
        <v>24336930</v>
      </c>
      <c r="P173" s="23">
        <v>7207730</v>
      </c>
      <c r="Q173" s="24">
        <v>5652645</v>
      </c>
      <c r="R173" s="24">
        <v>13077140</v>
      </c>
      <c r="S173" s="23">
        <v>25937515</v>
      </c>
      <c r="T173" s="23">
        <v>5436920</v>
      </c>
      <c r="U173" s="24">
        <v>11744980</v>
      </c>
      <c r="V173" s="24">
        <v>34621274</v>
      </c>
      <c r="W173" s="35">
        <v>51803174</v>
      </c>
    </row>
    <row r="174" spans="1:23" ht="13" customHeight="1" x14ac:dyDescent="0.3">
      <c r="A174" s="14" t="s">
        <v>20</v>
      </c>
      <c r="B174" s="15" t="s">
        <v>308</v>
      </c>
      <c r="C174" s="16" t="s">
        <v>309</v>
      </c>
      <c r="D174" s="23">
        <v>26083377</v>
      </c>
      <c r="E174" s="24">
        <v>26683447</v>
      </c>
      <c r="F174" s="24">
        <v>16371115</v>
      </c>
      <c r="G174" s="31">
        <f t="shared" si="35"/>
        <v>0.61353074061233548</v>
      </c>
      <c r="H174" s="23">
        <v>1128331</v>
      </c>
      <c r="I174" s="24">
        <v>2809463</v>
      </c>
      <c r="J174" s="24">
        <v>672648</v>
      </c>
      <c r="K174" s="23">
        <v>4610442</v>
      </c>
      <c r="L174" s="23">
        <v>1530307</v>
      </c>
      <c r="M174" s="24">
        <v>1170916</v>
      </c>
      <c r="N174" s="24">
        <v>997559</v>
      </c>
      <c r="O174" s="23">
        <v>3698782</v>
      </c>
      <c r="P174" s="23">
        <v>36328</v>
      </c>
      <c r="Q174" s="24">
        <v>1267524</v>
      </c>
      <c r="R174" s="24">
        <v>687949</v>
      </c>
      <c r="S174" s="23">
        <v>1991801</v>
      </c>
      <c r="T174" s="23">
        <v>2462019</v>
      </c>
      <c r="U174" s="24">
        <v>1300362</v>
      </c>
      <c r="V174" s="24">
        <v>2307709</v>
      </c>
      <c r="W174" s="35">
        <v>6070090</v>
      </c>
    </row>
    <row r="175" spans="1:23" ht="13" customHeight="1" x14ac:dyDescent="0.3">
      <c r="A175" s="14" t="s">
        <v>20</v>
      </c>
      <c r="B175" s="15" t="s">
        <v>310</v>
      </c>
      <c r="C175" s="16" t="s">
        <v>311</v>
      </c>
      <c r="D175" s="23">
        <v>15300000</v>
      </c>
      <c r="E175" s="24">
        <v>20050000</v>
      </c>
      <c r="F175" s="24">
        <v>19306103</v>
      </c>
      <c r="G175" s="31">
        <f t="shared" si="35"/>
        <v>0.96289790523690777</v>
      </c>
      <c r="H175" s="23">
        <v>3665010</v>
      </c>
      <c r="I175" s="24">
        <v>2113095</v>
      </c>
      <c r="J175" s="24">
        <v>838207</v>
      </c>
      <c r="K175" s="23">
        <v>6616312</v>
      </c>
      <c r="L175" s="23">
        <v>691902</v>
      </c>
      <c r="M175" s="24">
        <v>1456868</v>
      </c>
      <c r="N175" s="24">
        <v>1884558</v>
      </c>
      <c r="O175" s="23">
        <v>4033328</v>
      </c>
      <c r="P175" s="23">
        <v>1749850</v>
      </c>
      <c r="Q175" s="24">
        <v>1274451</v>
      </c>
      <c r="R175" s="24">
        <v>769113</v>
      </c>
      <c r="S175" s="23">
        <v>3793414</v>
      </c>
      <c r="T175" s="23">
        <v>2903152</v>
      </c>
      <c r="U175" s="24">
        <v>841032</v>
      </c>
      <c r="V175" s="24">
        <v>1118865</v>
      </c>
      <c r="W175" s="35">
        <v>4863049</v>
      </c>
    </row>
    <row r="176" spans="1:23" ht="13" customHeight="1" x14ac:dyDescent="0.3">
      <c r="A176" s="14" t="s">
        <v>35</v>
      </c>
      <c r="B176" s="15" t="s">
        <v>312</v>
      </c>
      <c r="C176" s="16" t="s">
        <v>313</v>
      </c>
      <c r="D176" s="23">
        <v>74784108</v>
      </c>
      <c r="E176" s="24">
        <v>103734108</v>
      </c>
      <c r="F176" s="24">
        <v>98851151</v>
      </c>
      <c r="G176" s="31">
        <f t="shared" si="35"/>
        <v>0.95292814394278114</v>
      </c>
      <c r="H176" s="23">
        <v>3667756</v>
      </c>
      <c r="I176" s="24">
        <v>5291754</v>
      </c>
      <c r="J176" s="24">
        <v>2953810</v>
      </c>
      <c r="K176" s="23">
        <v>11913320</v>
      </c>
      <c r="L176" s="23">
        <v>7722559</v>
      </c>
      <c r="M176" s="24">
        <v>7278878</v>
      </c>
      <c r="N176" s="24">
        <v>11907053</v>
      </c>
      <c r="O176" s="23">
        <v>26908490</v>
      </c>
      <c r="P176" s="23">
        <v>5567213</v>
      </c>
      <c r="Q176" s="24">
        <v>6924615</v>
      </c>
      <c r="R176" s="24">
        <v>9195240</v>
      </c>
      <c r="S176" s="23">
        <v>21687068</v>
      </c>
      <c r="T176" s="23">
        <v>15687057</v>
      </c>
      <c r="U176" s="24">
        <v>7503410</v>
      </c>
      <c r="V176" s="24">
        <v>15151806</v>
      </c>
      <c r="W176" s="35">
        <v>38342273</v>
      </c>
    </row>
    <row r="177" spans="1:23" ht="13" customHeight="1" x14ac:dyDescent="0.3">
      <c r="A177" s="17" t="s">
        <v>0</v>
      </c>
      <c r="B177" s="18" t="s">
        <v>314</v>
      </c>
      <c r="C177" s="19" t="s">
        <v>0</v>
      </c>
      <c r="D177" s="25">
        <f>SUM(D171:D176)</f>
        <v>333750713</v>
      </c>
      <c r="E177" s="26">
        <f>SUM(E171:E176)</f>
        <v>402659972</v>
      </c>
      <c r="F177" s="26">
        <f>SUM(F171:F176)</f>
        <v>348025089</v>
      </c>
      <c r="G177" s="32">
        <f t="shared" si="35"/>
        <v>0.86431508766905696</v>
      </c>
      <c r="H177" s="25">
        <f t="shared" ref="H177:W177" si="36">SUM(H171:H176)</f>
        <v>12099767</v>
      </c>
      <c r="I177" s="26">
        <f t="shared" si="36"/>
        <v>17184374</v>
      </c>
      <c r="J177" s="26">
        <f t="shared" si="36"/>
        <v>15417917</v>
      </c>
      <c r="K177" s="25">
        <f t="shared" si="36"/>
        <v>44702058</v>
      </c>
      <c r="L177" s="25">
        <f t="shared" si="36"/>
        <v>33546535</v>
      </c>
      <c r="M177" s="26">
        <f t="shared" si="36"/>
        <v>34660239</v>
      </c>
      <c r="N177" s="26">
        <f t="shared" si="36"/>
        <v>38175954</v>
      </c>
      <c r="O177" s="25">
        <f t="shared" si="36"/>
        <v>106382728</v>
      </c>
      <c r="P177" s="25">
        <f t="shared" si="36"/>
        <v>19195347</v>
      </c>
      <c r="Q177" s="26">
        <f t="shared" si="36"/>
        <v>18273627</v>
      </c>
      <c r="R177" s="26">
        <f t="shared" si="36"/>
        <v>31139594</v>
      </c>
      <c r="S177" s="25">
        <f t="shared" si="36"/>
        <v>68608568</v>
      </c>
      <c r="T177" s="25">
        <f t="shared" si="36"/>
        <v>29836224</v>
      </c>
      <c r="U177" s="26">
        <f t="shared" si="36"/>
        <v>32400110</v>
      </c>
      <c r="V177" s="26">
        <f t="shared" si="36"/>
        <v>66095401</v>
      </c>
      <c r="W177" s="36">
        <f t="shared" si="36"/>
        <v>128331735</v>
      </c>
    </row>
    <row r="178" spans="1:23" ht="13" customHeight="1" x14ac:dyDescent="0.3">
      <c r="A178" s="14" t="s">
        <v>20</v>
      </c>
      <c r="B178" s="15" t="s">
        <v>315</v>
      </c>
      <c r="C178" s="16" t="s">
        <v>316</v>
      </c>
      <c r="D178" s="23">
        <v>1336940</v>
      </c>
      <c r="E178" s="24">
        <v>3436940</v>
      </c>
      <c r="F178" s="24">
        <v>1635200</v>
      </c>
      <c r="G178" s="31">
        <f t="shared" si="35"/>
        <v>0.47577205304718734</v>
      </c>
      <c r="H178" s="23">
        <v>6486</v>
      </c>
      <c r="I178" s="24">
        <v>17730</v>
      </c>
      <c r="J178" s="24">
        <v>48677</v>
      </c>
      <c r="K178" s="23">
        <v>72893</v>
      </c>
      <c r="L178" s="23">
        <v>0</v>
      </c>
      <c r="M178" s="24">
        <v>266372</v>
      </c>
      <c r="N178" s="24">
        <v>203573</v>
      </c>
      <c r="O178" s="23">
        <v>469945</v>
      </c>
      <c r="P178" s="23">
        <v>19312</v>
      </c>
      <c r="Q178" s="24">
        <v>293963</v>
      </c>
      <c r="R178" s="24">
        <v>290115</v>
      </c>
      <c r="S178" s="23">
        <v>603390</v>
      </c>
      <c r="T178" s="23">
        <v>0</v>
      </c>
      <c r="U178" s="24">
        <v>73426</v>
      </c>
      <c r="V178" s="24">
        <v>415546</v>
      </c>
      <c r="W178" s="35">
        <v>488972</v>
      </c>
    </row>
    <row r="179" spans="1:23" ht="13" customHeight="1" x14ac:dyDescent="0.3">
      <c r="A179" s="14" t="s">
        <v>20</v>
      </c>
      <c r="B179" s="15" t="s">
        <v>317</v>
      </c>
      <c r="C179" s="16" t="s">
        <v>318</v>
      </c>
      <c r="D179" s="23">
        <v>86913023</v>
      </c>
      <c r="E179" s="24">
        <v>74706021</v>
      </c>
      <c r="F179" s="24">
        <v>45302646</v>
      </c>
      <c r="G179" s="31">
        <f t="shared" si="35"/>
        <v>0.60641224620971312</v>
      </c>
      <c r="H179" s="23">
        <v>394226</v>
      </c>
      <c r="I179" s="24">
        <v>543134</v>
      </c>
      <c r="J179" s="24">
        <v>741820</v>
      </c>
      <c r="K179" s="23">
        <v>1679180</v>
      </c>
      <c r="L179" s="23">
        <v>2542747</v>
      </c>
      <c r="M179" s="24">
        <v>552259</v>
      </c>
      <c r="N179" s="24">
        <v>3021072</v>
      </c>
      <c r="O179" s="23">
        <v>6116078</v>
      </c>
      <c r="P179" s="23">
        <v>758943</v>
      </c>
      <c r="Q179" s="24">
        <v>3699366</v>
      </c>
      <c r="R179" s="24">
        <v>3447986</v>
      </c>
      <c r="S179" s="23">
        <v>7906295</v>
      </c>
      <c r="T179" s="23">
        <v>1288022</v>
      </c>
      <c r="U179" s="24">
        <v>3720088</v>
      </c>
      <c r="V179" s="24">
        <v>24592983</v>
      </c>
      <c r="W179" s="35">
        <v>29601093</v>
      </c>
    </row>
    <row r="180" spans="1:23" ht="13" customHeight="1" x14ac:dyDescent="0.3">
      <c r="A180" s="14" t="s">
        <v>20</v>
      </c>
      <c r="B180" s="15" t="s">
        <v>319</v>
      </c>
      <c r="C180" s="16" t="s">
        <v>320</v>
      </c>
      <c r="D180" s="23">
        <v>43000296</v>
      </c>
      <c r="E180" s="24">
        <v>45795296</v>
      </c>
      <c r="F180" s="24">
        <v>43460268</v>
      </c>
      <c r="G180" s="31">
        <f t="shared" si="35"/>
        <v>0.94901161900995246</v>
      </c>
      <c r="H180" s="23">
        <v>1914403</v>
      </c>
      <c r="I180" s="24">
        <v>3423858</v>
      </c>
      <c r="J180" s="24">
        <v>3115616</v>
      </c>
      <c r="K180" s="23">
        <v>8453877</v>
      </c>
      <c r="L180" s="23">
        <v>3256751</v>
      </c>
      <c r="M180" s="24">
        <v>3546687</v>
      </c>
      <c r="N180" s="24">
        <v>3049447</v>
      </c>
      <c r="O180" s="23">
        <v>9852885</v>
      </c>
      <c r="P180" s="23">
        <v>3351879</v>
      </c>
      <c r="Q180" s="24">
        <v>4248156</v>
      </c>
      <c r="R180" s="24">
        <v>4097485</v>
      </c>
      <c r="S180" s="23">
        <v>11697520</v>
      </c>
      <c r="T180" s="23">
        <v>3910896</v>
      </c>
      <c r="U180" s="24">
        <v>3585687</v>
      </c>
      <c r="V180" s="24">
        <v>5959403</v>
      </c>
      <c r="W180" s="35">
        <v>13455986</v>
      </c>
    </row>
    <row r="181" spans="1:23" ht="13" customHeight="1" x14ac:dyDescent="0.3">
      <c r="A181" s="14" t="s">
        <v>20</v>
      </c>
      <c r="B181" s="15" t="s">
        <v>321</v>
      </c>
      <c r="C181" s="16" t="s">
        <v>322</v>
      </c>
      <c r="D181" s="23">
        <v>13521500</v>
      </c>
      <c r="E181" s="24">
        <v>29637068</v>
      </c>
      <c r="F181" s="24">
        <v>26589576</v>
      </c>
      <c r="G181" s="31">
        <f t="shared" si="35"/>
        <v>0.89717295921445406</v>
      </c>
      <c r="H181" s="23">
        <v>2864925</v>
      </c>
      <c r="I181" s="24">
        <v>729630</v>
      </c>
      <c r="J181" s="24">
        <v>1385000</v>
      </c>
      <c r="K181" s="23">
        <v>4979555</v>
      </c>
      <c r="L181" s="23">
        <v>3492441</v>
      </c>
      <c r="M181" s="24">
        <v>3754429</v>
      </c>
      <c r="N181" s="24">
        <v>1339922</v>
      </c>
      <c r="O181" s="23">
        <v>8586792</v>
      </c>
      <c r="P181" s="23">
        <v>119787</v>
      </c>
      <c r="Q181" s="24">
        <v>419872</v>
      </c>
      <c r="R181" s="24">
        <v>6207201</v>
      </c>
      <c r="S181" s="23">
        <v>6746860</v>
      </c>
      <c r="T181" s="23">
        <v>516348</v>
      </c>
      <c r="U181" s="24">
        <v>59030</v>
      </c>
      <c r="V181" s="24">
        <v>5700991</v>
      </c>
      <c r="W181" s="35">
        <v>6276369</v>
      </c>
    </row>
    <row r="182" spans="1:23" ht="13" customHeight="1" x14ac:dyDescent="0.3">
      <c r="A182" s="14" t="s">
        <v>35</v>
      </c>
      <c r="B182" s="15" t="s">
        <v>323</v>
      </c>
      <c r="C182" s="16" t="s">
        <v>324</v>
      </c>
      <c r="D182" s="23">
        <v>548750264</v>
      </c>
      <c r="E182" s="24">
        <v>219402654</v>
      </c>
      <c r="F182" s="24">
        <v>185173144</v>
      </c>
      <c r="G182" s="31">
        <f t="shared" si="35"/>
        <v>0.84398771219968927</v>
      </c>
      <c r="H182" s="23">
        <v>497</v>
      </c>
      <c r="I182" s="24">
        <v>6087247</v>
      </c>
      <c r="J182" s="24">
        <v>25493833</v>
      </c>
      <c r="K182" s="23">
        <v>31581577</v>
      </c>
      <c r="L182" s="23">
        <v>10071585</v>
      </c>
      <c r="M182" s="24">
        <v>4390352</v>
      </c>
      <c r="N182" s="24">
        <v>33834318</v>
      </c>
      <c r="O182" s="23">
        <v>48296255</v>
      </c>
      <c r="P182" s="23">
        <v>22799997</v>
      </c>
      <c r="Q182" s="24">
        <v>2190438</v>
      </c>
      <c r="R182" s="24">
        <v>18842060</v>
      </c>
      <c r="S182" s="23">
        <v>43832495</v>
      </c>
      <c r="T182" s="23">
        <v>8656728</v>
      </c>
      <c r="U182" s="24">
        <v>12686686</v>
      </c>
      <c r="V182" s="24">
        <v>40119403</v>
      </c>
      <c r="W182" s="35">
        <v>61462817</v>
      </c>
    </row>
    <row r="183" spans="1:23" ht="13" customHeight="1" x14ac:dyDescent="0.3">
      <c r="A183" s="17" t="s">
        <v>0</v>
      </c>
      <c r="B183" s="18" t="s">
        <v>325</v>
      </c>
      <c r="C183" s="19" t="s">
        <v>0</v>
      </c>
      <c r="D183" s="25">
        <f>SUM(D178:D182)</f>
        <v>693522023</v>
      </c>
      <c r="E183" s="26">
        <f>SUM(E178:E182)</f>
        <v>372977979</v>
      </c>
      <c r="F183" s="26">
        <f>SUM(F178:F182)</f>
        <v>302160834</v>
      </c>
      <c r="G183" s="32">
        <f t="shared" si="35"/>
        <v>0.81013049298548534</v>
      </c>
      <c r="H183" s="25">
        <f t="shared" ref="H183:W183" si="37">SUM(H178:H182)</f>
        <v>5180537</v>
      </c>
      <c r="I183" s="26">
        <f t="shared" si="37"/>
        <v>10801599</v>
      </c>
      <c r="J183" s="26">
        <f t="shared" si="37"/>
        <v>30784946</v>
      </c>
      <c r="K183" s="25">
        <f t="shared" si="37"/>
        <v>46767082</v>
      </c>
      <c r="L183" s="25">
        <f t="shared" si="37"/>
        <v>19363524</v>
      </c>
      <c r="M183" s="26">
        <f t="shared" si="37"/>
        <v>12510099</v>
      </c>
      <c r="N183" s="26">
        <f t="shared" si="37"/>
        <v>41448332</v>
      </c>
      <c r="O183" s="25">
        <f t="shared" si="37"/>
        <v>73321955</v>
      </c>
      <c r="P183" s="25">
        <f t="shared" si="37"/>
        <v>27049918</v>
      </c>
      <c r="Q183" s="26">
        <f t="shared" si="37"/>
        <v>10851795</v>
      </c>
      <c r="R183" s="26">
        <f t="shared" si="37"/>
        <v>32884847</v>
      </c>
      <c r="S183" s="25">
        <f t="shared" si="37"/>
        <v>70786560</v>
      </c>
      <c r="T183" s="25">
        <f t="shared" si="37"/>
        <v>14371994</v>
      </c>
      <c r="U183" s="26">
        <f t="shared" si="37"/>
        <v>20124917</v>
      </c>
      <c r="V183" s="26">
        <f t="shared" si="37"/>
        <v>76788326</v>
      </c>
      <c r="W183" s="36">
        <f t="shared" si="37"/>
        <v>111285237</v>
      </c>
    </row>
    <row r="184" spans="1:23" ht="13" customHeight="1" x14ac:dyDescent="0.3">
      <c r="A184" s="14" t="s">
        <v>20</v>
      </c>
      <c r="B184" s="15" t="s">
        <v>326</v>
      </c>
      <c r="C184" s="16" t="s">
        <v>327</v>
      </c>
      <c r="D184" s="23">
        <v>3515528</v>
      </c>
      <c r="E184" s="24">
        <v>4172731</v>
      </c>
      <c r="F184" s="24">
        <v>3679317</v>
      </c>
      <c r="G184" s="31">
        <f t="shared" si="35"/>
        <v>0.88175274178948992</v>
      </c>
      <c r="H184" s="23">
        <v>28658</v>
      </c>
      <c r="I184" s="24">
        <v>167579</v>
      </c>
      <c r="J184" s="24">
        <v>359752</v>
      </c>
      <c r="K184" s="23">
        <v>555989</v>
      </c>
      <c r="L184" s="23">
        <v>120047</v>
      </c>
      <c r="M184" s="24">
        <v>235851</v>
      </c>
      <c r="N184" s="24">
        <v>67346</v>
      </c>
      <c r="O184" s="23">
        <v>423244</v>
      </c>
      <c r="P184" s="23">
        <v>71107</v>
      </c>
      <c r="Q184" s="24">
        <v>143737</v>
      </c>
      <c r="R184" s="24">
        <v>201716</v>
      </c>
      <c r="S184" s="23">
        <v>416560</v>
      </c>
      <c r="T184" s="23">
        <v>443836</v>
      </c>
      <c r="U184" s="24">
        <v>133907</v>
      </c>
      <c r="V184" s="24">
        <v>1705781</v>
      </c>
      <c r="W184" s="35">
        <v>2283524</v>
      </c>
    </row>
    <row r="185" spans="1:23" ht="13" customHeight="1" x14ac:dyDescent="0.3">
      <c r="A185" s="14" t="s">
        <v>20</v>
      </c>
      <c r="B185" s="15" t="s">
        <v>328</v>
      </c>
      <c r="C185" s="16" t="s">
        <v>329</v>
      </c>
      <c r="D185" s="23">
        <v>13210000</v>
      </c>
      <c r="E185" s="24">
        <v>13950000</v>
      </c>
      <c r="F185" s="24">
        <v>10227030</v>
      </c>
      <c r="G185" s="31">
        <f t="shared" si="35"/>
        <v>0.73312043010752692</v>
      </c>
      <c r="H185" s="23">
        <v>65801</v>
      </c>
      <c r="I185" s="24">
        <v>634352</v>
      </c>
      <c r="J185" s="24">
        <v>702237</v>
      </c>
      <c r="K185" s="23">
        <v>1402390</v>
      </c>
      <c r="L185" s="23">
        <v>1299722</v>
      </c>
      <c r="M185" s="24">
        <v>1208251</v>
      </c>
      <c r="N185" s="24">
        <v>1718083</v>
      </c>
      <c r="O185" s="23">
        <v>4226056</v>
      </c>
      <c r="P185" s="23">
        <v>309245</v>
      </c>
      <c r="Q185" s="24">
        <v>303582</v>
      </c>
      <c r="R185" s="24">
        <v>1707864</v>
      </c>
      <c r="S185" s="23">
        <v>2320691</v>
      </c>
      <c r="T185" s="23">
        <v>830693</v>
      </c>
      <c r="U185" s="24">
        <v>601570</v>
      </c>
      <c r="V185" s="24">
        <v>845630</v>
      </c>
      <c r="W185" s="35">
        <v>2277893</v>
      </c>
    </row>
    <row r="186" spans="1:23" ht="13" customHeight="1" x14ac:dyDescent="0.3">
      <c r="A186" s="14" t="s">
        <v>20</v>
      </c>
      <c r="B186" s="15" t="s">
        <v>330</v>
      </c>
      <c r="C186" s="16" t="s">
        <v>331</v>
      </c>
      <c r="D186" s="23">
        <v>880511222</v>
      </c>
      <c r="E186" s="24">
        <v>812123949</v>
      </c>
      <c r="F186" s="24">
        <v>818445005</v>
      </c>
      <c r="G186" s="31">
        <f t="shared" si="35"/>
        <v>1.0077833636205205</v>
      </c>
      <c r="H186" s="23">
        <v>31419211</v>
      </c>
      <c r="I186" s="24">
        <v>59737518</v>
      </c>
      <c r="J186" s="24">
        <v>56749010</v>
      </c>
      <c r="K186" s="23">
        <v>147905739</v>
      </c>
      <c r="L186" s="23">
        <v>73282667</v>
      </c>
      <c r="M186" s="24">
        <v>67546253</v>
      </c>
      <c r="N186" s="24">
        <v>115075964</v>
      </c>
      <c r="O186" s="23">
        <v>255904884</v>
      </c>
      <c r="P186" s="23">
        <v>80128776</v>
      </c>
      <c r="Q186" s="24">
        <v>75901265</v>
      </c>
      <c r="R186" s="24">
        <v>64485894</v>
      </c>
      <c r="S186" s="23">
        <v>220515935</v>
      </c>
      <c r="T186" s="23">
        <v>60786362</v>
      </c>
      <c r="U186" s="24">
        <v>50711389</v>
      </c>
      <c r="V186" s="24">
        <v>82620696</v>
      </c>
      <c r="W186" s="35">
        <v>194118447</v>
      </c>
    </row>
    <row r="187" spans="1:23" ht="13" customHeight="1" x14ac:dyDescent="0.3">
      <c r="A187" s="14" t="s">
        <v>20</v>
      </c>
      <c r="B187" s="15" t="s">
        <v>332</v>
      </c>
      <c r="C187" s="16" t="s">
        <v>333</v>
      </c>
      <c r="D187" s="23">
        <v>86856242</v>
      </c>
      <c r="E187" s="24">
        <v>77274542</v>
      </c>
      <c r="F187" s="24">
        <v>16224003</v>
      </c>
      <c r="G187" s="31">
        <f t="shared" si="35"/>
        <v>0.20995275520364778</v>
      </c>
      <c r="H187" s="23">
        <v>31730</v>
      </c>
      <c r="I187" s="24">
        <v>17667</v>
      </c>
      <c r="J187" s="24">
        <v>4675034</v>
      </c>
      <c r="K187" s="23">
        <v>4724431</v>
      </c>
      <c r="L187" s="23">
        <v>158788</v>
      </c>
      <c r="M187" s="24">
        <v>77841</v>
      </c>
      <c r="N187" s="24">
        <v>2598304</v>
      </c>
      <c r="O187" s="23">
        <v>2834933</v>
      </c>
      <c r="P187" s="23">
        <v>2836364</v>
      </c>
      <c r="Q187" s="24">
        <v>3158907</v>
      </c>
      <c r="R187" s="24">
        <v>1078508</v>
      </c>
      <c r="S187" s="23">
        <v>7073779</v>
      </c>
      <c r="T187" s="23">
        <v>82959</v>
      </c>
      <c r="U187" s="24">
        <v>1441216</v>
      </c>
      <c r="V187" s="24">
        <v>66685</v>
      </c>
      <c r="W187" s="35">
        <v>1590860</v>
      </c>
    </row>
    <row r="188" spans="1:23" ht="13" customHeight="1" x14ac:dyDescent="0.3">
      <c r="A188" s="14" t="s">
        <v>35</v>
      </c>
      <c r="B188" s="15" t="s">
        <v>334</v>
      </c>
      <c r="C188" s="16" t="s">
        <v>335</v>
      </c>
      <c r="D188" s="23">
        <v>224474000</v>
      </c>
      <c r="E188" s="24">
        <v>263115000</v>
      </c>
      <c r="F188" s="24">
        <v>208058976</v>
      </c>
      <c r="G188" s="31">
        <f t="shared" si="35"/>
        <v>0.79075300153925088</v>
      </c>
      <c r="H188" s="23">
        <v>6969924</v>
      </c>
      <c r="I188" s="24">
        <v>14375914</v>
      </c>
      <c r="J188" s="24">
        <v>29991632</v>
      </c>
      <c r="K188" s="23">
        <v>51337470</v>
      </c>
      <c r="L188" s="23">
        <v>8765675</v>
      </c>
      <c r="M188" s="24">
        <v>13878702</v>
      </c>
      <c r="N188" s="24">
        <v>21844658</v>
      </c>
      <c r="O188" s="23">
        <v>44489035</v>
      </c>
      <c r="P188" s="23">
        <v>17530040</v>
      </c>
      <c r="Q188" s="24">
        <v>13441179</v>
      </c>
      <c r="R188" s="24">
        <v>20903941</v>
      </c>
      <c r="S188" s="23">
        <v>51875160</v>
      </c>
      <c r="T188" s="23">
        <v>17466894</v>
      </c>
      <c r="U188" s="24">
        <v>25158606</v>
      </c>
      <c r="V188" s="24">
        <v>17731811</v>
      </c>
      <c r="W188" s="35">
        <v>60357311</v>
      </c>
    </row>
    <row r="189" spans="1:23" ht="13" customHeight="1" x14ac:dyDescent="0.3">
      <c r="A189" s="17" t="s">
        <v>0</v>
      </c>
      <c r="B189" s="18" t="s">
        <v>336</v>
      </c>
      <c r="C189" s="19" t="s">
        <v>0</v>
      </c>
      <c r="D189" s="25">
        <f>SUM(D184:D188)</f>
        <v>1208566992</v>
      </c>
      <c r="E189" s="26">
        <f>SUM(E184:E188)</f>
        <v>1170636222</v>
      </c>
      <c r="F189" s="26">
        <f>SUM(F184:F188)</f>
        <v>1056634331</v>
      </c>
      <c r="G189" s="32">
        <f t="shared" si="35"/>
        <v>0.90261544204976774</v>
      </c>
      <c r="H189" s="25">
        <f t="shared" ref="H189:W189" si="38">SUM(H184:H188)</f>
        <v>38515324</v>
      </c>
      <c r="I189" s="26">
        <f t="shared" si="38"/>
        <v>74933030</v>
      </c>
      <c r="J189" s="26">
        <f t="shared" si="38"/>
        <v>92477665</v>
      </c>
      <c r="K189" s="25">
        <f t="shared" si="38"/>
        <v>205926019</v>
      </c>
      <c r="L189" s="25">
        <f t="shared" si="38"/>
        <v>83626899</v>
      </c>
      <c r="M189" s="26">
        <f t="shared" si="38"/>
        <v>82946898</v>
      </c>
      <c r="N189" s="26">
        <f t="shared" si="38"/>
        <v>141304355</v>
      </c>
      <c r="O189" s="25">
        <f t="shared" si="38"/>
        <v>307878152</v>
      </c>
      <c r="P189" s="25">
        <f t="shared" si="38"/>
        <v>100875532</v>
      </c>
      <c r="Q189" s="26">
        <f t="shared" si="38"/>
        <v>92948670</v>
      </c>
      <c r="R189" s="26">
        <f t="shared" si="38"/>
        <v>88377923</v>
      </c>
      <c r="S189" s="25">
        <f t="shared" si="38"/>
        <v>282202125</v>
      </c>
      <c r="T189" s="25">
        <f t="shared" si="38"/>
        <v>79610744</v>
      </c>
      <c r="U189" s="26">
        <f t="shared" si="38"/>
        <v>78046688</v>
      </c>
      <c r="V189" s="26">
        <f t="shared" si="38"/>
        <v>102970603</v>
      </c>
      <c r="W189" s="36">
        <f t="shared" si="38"/>
        <v>260628035</v>
      </c>
    </row>
    <row r="190" spans="1:23" ht="13" customHeight="1" x14ac:dyDescent="0.3">
      <c r="A190" s="14" t="s">
        <v>20</v>
      </c>
      <c r="B190" s="15" t="s">
        <v>337</v>
      </c>
      <c r="C190" s="16" t="s">
        <v>338</v>
      </c>
      <c r="D190" s="23">
        <v>18579804</v>
      </c>
      <c r="E190" s="24">
        <v>32405219</v>
      </c>
      <c r="F190" s="24">
        <v>7404727</v>
      </c>
      <c r="G190" s="31">
        <f t="shared" si="35"/>
        <v>0.2285041492853358</v>
      </c>
      <c r="H190" s="23">
        <v>4301939</v>
      </c>
      <c r="I190" s="24">
        <v>12568</v>
      </c>
      <c r="J190" s="24">
        <v>41400</v>
      </c>
      <c r="K190" s="23">
        <v>4355907</v>
      </c>
      <c r="L190" s="23">
        <v>551367</v>
      </c>
      <c r="M190" s="24">
        <v>256772</v>
      </c>
      <c r="N190" s="24">
        <v>0</v>
      </c>
      <c r="O190" s="23">
        <v>808139</v>
      </c>
      <c r="P190" s="23">
        <v>226381</v>
      </c>
      <c r="Q190" s="24">
        <v>-3806896</v>
      </c>
      <c r="R190" s="24">
        <v>314708</v>
      </c>
      <c r="S190" s="23">
        <v>-3265807</v>
      </c>
      <c r="T190" s="23">
        <v>1797272</v>
      </c>
      <c r="U190" s="24">
        <v>1804107</v>
      </c>
      <c r="V190" s="24">
        <v>1905109</v>
      </c>
      <c r="W190" s="35">
        <v>5506488</v>
      </c>
    </row>
    <row r="191" spans="1:23" ht="13" customHeight="1" x14ac:dyDescent="0.3">
      <c r="A191" s="14" t="s">
        <v>20</v>
      </c>
      <c r="B191" s="15" t="s">
        <v>339</v>
      </c>
      <c r="C191" s="16" t="s">
        <v>340</v>
      </c>
      <c r="D191" s="23">
        <v>15281337</v>
      </c>
      <c r="E191" s="24">
        <v>15181337</v>
      </c>
      <c r="F191" s="24">
        <v>26674892</v>
      </c>
      <c r="G191" s="31">
        <f t="shared" si="35"/>
        <v>1.7570845044807319</v>
      </c>
      <c r="H191" s="23">
        <v>1065729</v>
      </c>
      <c r="I191" s="24">
        <v>1775497</v>
      </c>
      <c r="J191" s="24">
        <v>1197636</v>
      </c>
      <c r="K191" s="23">
        <v>4038862</v>
      </c>
      <c r="L191" s="23">
        <v>2259927</v>
      </c>
      <c r="M191" s="24">
        <v>2732423</v>
      </c>
      <c r="N191" s="24">
        <v>1334907</v>
      </c>
      <c r="O191" s="23">
        <v>6327257</v>
      </c>
      <c r="P191" s="23">
        <v>2056575</v>
      </c>
      <c r="Q191" s="24">
        <v>1876521</v>
      </c>
      <c r="R191" s="24">
        <v>2926847</v>
      </c>
      <c r="S191" s="23">
        <v>6859943</v>
      </c>
      <c r="T191" s="23">
        <v>2787173</v>
      </c>
      <c r="U191" s="24">
        <v>1953735</v>
      </c>
      <c r="V191" s="24">
        <v>4707922</v>
      </c>
      <c r="W191" s="35">
        <v>9448830</v>
      </c>
    </row>
    <row r="192" spans="1:23" ht="13" customHeight="1" x14ac:dyDescent="0.3">
      <c r="A192" s="14" t="s">
        <v>20</v>
      </c>
      <c r="B192" s="15" t="s">
        <v>341</v>
      </c>
      <c r="C192" s="16" t="s">
        <v>342</v>
      </c>
      <c r="D192" s="23">
        <v>25040000</v>
      </c>
      <c r="E192" s="24">
        <v>26025321</v>
      </c>
      <c r="F192" s="24">
        <v>16895600</v>
      </c>
      <c r="G192" s="31">
        <f t="shared" si="35"/>
        <v>0.64919852477516027</v>
      </c>
      <c r="H192" s="23">
        <v>0</v>
      </c>
      <c r="I192" s="24">
        <v>768628</v>
      </c>
      <c r="J192" s="24">
        <v>1740485</v>
      </c>
      <c r="K192" s="23">
        <v>2509113</v>
      </c>
      <c r="L192" s="23">
        <v>1858562</v>
      </c>
      <c r="M192" s="24">
        <v>402122</v>
      </c>
      <c r="N192" s="24">
        <v>2354323</v>
      </c>
      <c r="O192" s="23">
        <v>4615007</v>
      </c>
      <c r="P192" s="23">
        <v>1182423</v>
      </c>
      <c r="Q192" s="24">
        <v>438622</v>
      </c>
      <c r="R192" s="24">
        <v>1375505</v>
      </c>
      <c r="S192" s="23">
        <v>2996550</v>
      </c>
      <c r="T192" s="23">
        <v>854404</v>
      </c>
      <c r="U192" s="24">
        <v>1916592</v>
      </c>
      <c r="V192" s="24">
        <v>4003934</v>
      </c>
      <c r="W192" s="35">
        <v>6774930</v>
      </c>
    </row>
    <row r="193" spans="1:23" ht="13" customHeight="1" x14ac:dyDescent="0.3">
      <c r="A193" s="14" t="s">
        <v>20</v>
      </c>
      <c r="B193" s="15" t="s">
        <v>343</v>
      </c>
      <c r="C193" s="16" t="s">
        <v>344</v>
      </c>
      <c r="D193" s="23">
        <v>92898828</v>
      </c>
      <c r="E193" s="24">
        <v>80033138</v>
      </c>
      <c r="F193" s="24">
        <v>70707079</v>
      </c>
      <c r="G193" s="31">
        <f t="shared" si="35"/>
        <v>0.88347253109080892</v>
      </c>
      <c r="H193" s="23">
        <v>10173630</v>
      </c>
      <c r="I193" s="24">
        <v>12167626</v>
      </c>
      <c r="J193" s="24">
        <v>6390025</v>
      </c>
      <c r="K193" s="23">
        <v>28731281</v>
      </c>
      <c r="L193" s="23">
        <v>4804651</v>
      </c>
      <c r="M193" s="24">
        <v>4521410</v>
      </c>
      <c r="N193" s="24">
        <v>11636370</v>
      </c>
      <c r="O193" s="23">
        <v>20962431</v>
      </c>
      <c r="P193" s="23">
        <v>7157933</v>
      </c>
      <c r="Q193" s="24">
        <v>5224685</v>
      </c>
      <c r="R193" s="24">
        <v>4053441</v>
      </c>
      <c r="S193" s="23">
        <v>16436059</v>
      </c>
      <c r="T193" s="23">
        <v>1785039</v>
      </c>
      <c r="U193" s="24">
        <v>-555014</v>
      </c>
      <c r="V193" s="24">
        <v>3347283</v>
      </c>
      <c r="W193" s="35">
        <v>4577308</v>
      </c>
    </row>
    <row r="194" spans="1:23" ht="13" customHeight="1" x14ac:dyDescent="0.3">
      <c r="A194" s="14" t="s">
        <v>20</v>
      </c>
      <c r="B194" s="15" t="s">
        <v>345</v>
      </c>
      <c r="C194" s="16" t="s">
        <v>346</v>
      </c>
      <c r="D194" s="23">
        <v>55602492</v>
      </c>
      <c r="E194" s="24">
        <v>58248202</v>
      </c>
      <c r="F194" s="24">
        <v>51149281</v>
      </c>
      <c r="G194" s="31">
        <f t="shared" si="35"/>
        <v>0.87812634971977332</v>
      </c>
      <c r="H194" s="23">
        <v>24940</v>
      </c>
      <c r="I194" s="24">
        <v>964324</v>
      </c>
      <c r="J194" s="24">
        <v>4818353</v>
      </c>
      <c r="K194" s="23">
        <v>5807617</v>
      </c>
      <c r="L194" s="23">
        <v>5415388</v>
      </c>
      <c r="M194" s="24">
        <v>4633066</v>
      </c>
      <c r="N194" s="24">
        <v>2231979</v>
      </c>
      <c r="O194" s="23">
        <v>12280433</v>
      </c>
      <c r="P194" s="23">
        <v>2795434</v>
      </c>
      <c r="Q194" s="24">
        <v>3899079</v>
      </c>
      <c r="R194" s="24">
        <v>7825977</v>
      </c>
      <c r="S194" s="23">
        <v>14520490</v>
      </c>
      <c r="T194" s="23">
        <v>5404547</v>
      </c>
      <c r="U194" s="24">
        <v>3449991</v>
      </c>
      <c r="V194" s="24">
        <v>9686203</v>
      </c>
      <c r="W194" s="35">
        <v>18540741</v>
      </c>
    </row>
    <row r="195" spans="1:23" ht="13" customHeight="1" x14ac:dyDescent="0.3">
      <c r="A195" s="14" t="s">
        <v>35</v>
      </c>
      <c r="B195" s="15" t="s">
        <v>347</v>
      </c>
      <c r="C195" s="16" t="s">
        <v>348</v>
      </c>
      <c r="D195" s="23">
        <v>0</v>
      </c>
      <c r="E195" s="24">
        <v>0</v>
      </c>
      <c r="F195" s="24">
        <v>0</v>
      </c>
      <c r="G195" s="31">
        <f t="shared" si="35"/>
        <v>0</v>
      </c>
      <c r="H195" s="23">
        <v>0</v>
      </c>
      <c r="I195" s="24">
        <v>0</v>
      </c>
      <c r="J195" s="24">
        <v>0</v>
      </c>
      <c r="K195" s="23">
        <v>0</v>
      </c>
      <c r="L195" s="23">
        <v>0</v>
      </c>
      <c r="M195" s="24">
        <v>0</v>
      </c>
      <c r="N195" s="24">
        <v>0</v>
      </c>
      <c r="O195" s="23">
        <v>0</v>
      </c>
      <c r="P195" s="23">
        <v>0</v>
      </c>
      <c r="Q195" s="24">
        <v>0</v>
      </c>
      <c r="R195" s="24">
        <v>0</v>
      </c>
      <c r="S195" s="23">
        <v>0</v>
      </c>
      <c r="T195" s="23">
        <v>0</v>
      </c>
      <c r="U195" s="24">
        <v>0</v>
      </c>
      <c r="V195" s="24">
        <v>0</v>
      </c>
      <c r="W195" s="35">
        <v>0</v>
      </c>
    </row>
    <row r="196" spans="1:23" ht="13" customHeight="1" x14ac:dyDescent="0.3">
      <c r="A196" s="17" t="s">
        <v>0</v>
      </c>
      <c r="B196" s="18" t="s">
        <v>349</v>
      </c>
      <c r="C196" s="19" t="s">
        <v>0</v>
      </c>
      <c r="D196" s="25">
        <f>SUM(D190:D195)</f>
        <v>207402461</v>
      </c>
      <c r="E196" s="26">
        <f>SUM(E190:E195)</f>
        <v>211893217</v>
      </c>
      <c r="F196" s="26">
        <f>SUM(F190:F195)</f>
        <v>172831579</v>
      </c>
      <c r="G196" s="32">
        <f t="shared" si="35"/>
        <v>0.81565413677210818</v>
      </c>
      <c r="H196" s="25">
        <f t="shared" ref="H196:W196" si="39">SUM(H190:H195)</f>
        <v>15566238</v>
      </c>
      <c r="I196" s="26">
        <f t="shared" si="39"/>
        <v>15688643</v>
      </c>
      <c r="J196" s="26">
        <f t="shared" si="39"/>
        <v>14187899</v>
      </c>
      <c r="K196" s="25">
        <f t="shared" si="39"/>
        <v>45442780</v>
      </c>
      <c r="L196" s="25">
        <f t="shared" si="39"/>
        <v>14889895</v>
      </c>
      <c r="M196" s="26">
        <f t="shared" si="39"/>
        <v>12545793</v>
      </c>
      <c r="N196" s="26">
        <f t="shared" si="39"/>
        <v>17557579</v>
      </c>
      <c r="O196" s="25">
        <f t="shared" si="39"/>
        <v>44993267</v>
      </c>
      <c r="P196" s="25">
        <f t="shared" si="39"/>
        <v>13418746</v>
      </c>
      <c r="Q196" s="26">
        <f t="shared" si="39"/>
        <v>7632011</v>
      </c>
      <c r="R196" s="26">
        <f t="shared" si="39"/>
        <v>16496478</v>
      </c>
      <c r="S196" s="25">
        <f t="shared" si="39"/>
        <v>37547235</v>
      </c>
      <c r="T196" s="25">
        <f t="shared" si="39"/>
        <v>12628435</v>
      </c>
      <c r="U196" s="26">
        <f t="shared" si="39"/>
        <v>8569411</v>
      </c>
      <c r="V196" s="26">
        <f t="shared" si="39"/>
        <v>23650451</v>
      </c>
      <c r="W196" s="36">
        <f t="shared" si="39"/>
        <v>44848297</v>
      </c>
    </row>
    <row r="197" spans="1:23" ht="13" customHeight="1" x14ac:dyDescent="0.3">
      <c r="A197" s="14" t="s">
        <v>20</v>
      </c>
      <c r="B197" s="15" t="s">
        <v>350</v>
      </c>
      <c r="C197" s="16" t="s">
        <v>351</v>
      </c>
      <c r="D197" s="23">
        <v>28077685</v>
      </c>
      <c r="E197" s="24">
        <v>28717685</v>
      </c>
      <c r="F197" s="24">
        <v>14707398</v>
      </c>
      <c r="G197" s="31">
        <f t="shared" si="35"/>
        <v>0.5121373119037973</v>
      </c>
      <c r="H197" s="23">
        <v>330213</v>
      </c>
      <c r="I197" s="24">
        <v>778203</v>
      </c>
      <c r="J197" s="24">
        <v>4175817</v>
      </c>
      <c r="K197" s="23">
        <v>5284233</v>
      </c>
      <c r="L197" s="23">
        <v>533065</v>
      </c>
      <c r="M197" s="24">
        <v>1217848</v>
      </c>
      <c r="N197" s="24">
        <v>0</v>
      </c>
      <c r="O197" s="23">
        <v>1750913</v>
      </c>
      <c r="P197" s="23">
        <v>-249161</v>
      </c>
      <c r="Q197" s="24">
        <v>1308912</v>
      </c>
      <c r="R197" s="24">
        <v>745021</v>
      </c>
      <c r="S197" s="23">
        <v>1804772</v>
      </c>
      <c r="T197" s="23">
        <v>-92695</v>
      </c>
      <c r="U197" s="24">
        <v>3378352</v>
      </c>
      <c r="V197" s="24">
        <v>2581823</v>
      </c>
      <c r="W197" s="35">
        <v>5867480</v>
      </c>
    </row>
    <row r="198" spans="1:23" ht="13" customHeight="1" x14ac:dyDescent="0.3">
      <c r="A198" s="14" t="s">
        <v>20</v>
      </c>
      <c r="B198" s="15" t="s">
        <v>352</v>
      </c>
      <c r="C198" s="16" t="s">
        <v>353</v>
      </c>
      <c r="D198" s="23">
        <v>40687568</v>
      </c>
      <c r="E198" s="24">
        <v>44818794</v>
      </c>
      <c r="F198" s="24">
        <v>48340710</v>
      </c>
      <c r="G198" s="31">
        <f t="shared" si="35"/>
        <v>1.0785812309005904</v>
      </c>
      <c r="H198" s="23">
        <v>2086696</v>
      </c>
      <c r="I198" s="24">
        <v>1950739</v>
      </c>
      <c r="J198" s="24">
        <v>4642763</v>
      </c>
      <c r="K198" s="23">
        <v>8680198</v>
      </c>
      <c r="L198" s="23">
        <v>6543635</v>
      </c>
      <c r="M198" s="24">
        <v>3106173</v>
      </c>
      <c r="N198" s="24">
        <v>4640079</v>
      </c>
      <c r="O198" s="23">
        <v>14289887</v>
      </c>
      <c r="P198" s="23">
        <v>1635063</v>
      </c>
      <c r="Q198" s="24">
        <v>2873564</v>
      </c>
      <c r="R198" s="24">
        <v>5819508</v>
      </c>
      <c r="S198" s="23">
        <v>10328135</v>
      </c>
      <c r="T198" s="23">
        <v>3123950</v>
      </c>
      <c r="U198" s="24">
        <v>2649554</v>
      </c>
      <c r="V198" s="24">
        <v>9268986</v>
      </c>
      <c r="W198" s="35">
        <v>15042490</v>
      </c>
    </row>
    <row r="199" spans="1:23" ht="13" customHeight="1" x14ac:dyDescent="0.3">
      <c r="A199" s="14" t="s">
        <v>20</v>
      </c>
      <c r="B199" s="15" t="s">
        <v>354</v>
      </c>
      <c r="C199" s="16" t="s">
        <v>355</v>
      </c>
      <c r="D199" s="23">
        <v>39500000</v>
      </c>
      <c r="E199" s="24">
        <v>54500000</v>
      </c>
      <c r="F199" s="24">
        <v>51063217</v>
      </c>
      <c r="G199" s="31">
        <f t="shared" si="35"/>
        <v>0.93693976146788993</v>
      </c>
      <c r="H199" s="23">
        <v>5998438</v>
      </c>
      <c r="I199" s="24">
        <v>3410340</v>
      </c>
      <c r="J199" s="24">
        <v>7750854</v>
      </c>
      <c r="K199" s="23">
        <v>17159632</v>
      </c>
      <c r="L199" s="23">
        <v>447965</v>
      </c>
      <c r="M199" s="24">
        <v>807927</v>
      </c>
      <c r="N199" s="24">
        <v>9818935</v>
      </c>
      <c r="O199" s="23">
        <v>11074827</v>
      </c>
      <c r="P199" s="23">
        <v>5608520</v>
      </c>
      <c r="Q199" s="24">
        <v>4012453</v>
      </c>
      <c r="R199" s="24">
        <v>6508122</v>
      </c>
      <c r="S199" s="23">
        <v>16129095</v>
      </c>
      <c r="T199" s="23">
        <v>1137917</v>
      </c>
      <c r="U199" s="24">
        <v>626035</v>
      </c>
      <c r="V199" s="24">
        <v>4935711</v>
      </c>
      <c r="W199" s="35">
        <v>6699663</v>
      </c>
    </row>
    <row r="200" spans="1:23" ht="13" customHeight="1" x14ac:dyDescent="0.3">
      <c r="A200" s="14" t="s">
        <v>20</v>
      </c>
      <c r="B200" s="15" t="s">
        <v>356</v>
      </c>
      <c r="C200" s="16" t="s">
        <v>357</v>
      </c>
      <c r="D200" s="23">
        <v>72235464</v>
      </c>
      <c r="E200" s="24">
        <v>79144522</v>
      </c>
      <c r="F200" s="24">
        <v>43267550</v>
      </c>
      <c r="G200" s="31">
        <f t="shared" si="35"/>
        <v>0.54669039507244732</v>
      </c>
      <c r="H200" s="23">
        <v>1988414</v>
      </c>
      <c r="I200" s="24">
        <v>0</v>
      </c>
      <c r="J200" s="24">
        <v>5674147</v>
      </c>
      <c r="K200" s="23">
        <v>7662561</v>
      </c>
      <c r="L200" s="23">
        <v>2034010</v>
      </c>
      <c r="M200" s="24">
        <v>2173287</v>
      </c>
      <c r="N200" s="24">
        <v>3883018</v>
      </c>
      <c r="O200" s="23">
        <v>8090315</v>
      </c>
      <c r="P200" s="23">
        <v>1954159</v>
      </c>
      <c r="Q200" s="24">
        <v>-940361</v>
      </c>
      <c r="R200" s="24">
        <v>1116649</v>
      </c>
      <c r="S200" s="23">
        <v>2130447</v>
      </c>
      <c r="T200" s="23">
        <v>1244702</v>
      </c>
      <c r="U200" s="24">
        <v>7462737</v>
      </c>
      <c r="V200" s="24">
        <v>16676788</v>
      </c>
      <c r="W200" s="35">
        <v>25384227</v>
      </c>
    </row>
    <row r="201" spans="1:23" ht="13" customHeight="1" x14ac:dyDescent="0.3">
      <c r="A201" s="14" t="s">
        <v>35</v>
      </c>
      <c r="B201" s="15" t="s">
        <v>358</v>
      </c>
      <c r="C201" s="16" t="s">
        <v>359</v>
      </c>
      <c r="D201" s="23">
        <v>153911864</v>
      </c>
      <c r="E201" s="24">
        <v>185193113</v>
      </c>
      <c r="F201" s="24">
        <v>67471125</v>
      </c>
      <c r="G201" s="31">
        <f t="shared" si="35"/>
        <v>0.36432847802499008</v>
      </c>
      <c r="H201" s="23">
        <v>3367623</v>
      </c>
      <c r="I201" s="24">
        <v>5018045</v>
      </c>
      <c r="J201" s="24">
        <v>46493795</v>
      </c>
      <c r="K201" s="23">
        <v>54879463</v>
      </c>
      <c r="L201" s="23">
        <v>31407229</v>
      </c>
      <c r="M201" s="24">
        <v>29610319</v>
      </c>
      <c r="N201" s="24">
        <v>5582827</v>
      </c>
      <c r="O201" s="23">
        <v>66600375</v>
      </c>
      <c r="P201" s="23">
        <v>8585386</v>
      </c>
      <c r="Q201" s="24">
        <v>9983281</v>
      </c>
      <c r="R201" s="24">
        <v>-12768261</v>
      </c>
      <c r="S201" s="23">
        <v>5800406</v>
      </c>
      <c r="T201" s="23">
        <v>16563169</v>
      </c>
      <c r="U201" s="24">
        <v>-22371144</v>
      </c>
      <c r="V201" s="24">
        <v>-54001144</v>
      </c>
      <c r="W201" s="35">
        <v>-59809119</v>
      </c>
    </row>
    <row r="202" spans="1:23" ht="13" customHeight="1" x14ac:dyDescent="0.3">
      <c r="A202" s="17" t="s">
        <v>0</v>
      </c>
      <c r="B202" s="18" t="s">
        <v>360</v>
      </c>
      <c r="C202" s="19" t="s">
        <v>0</v>
      </c>
      <c r="D202" s="25">
        <f>SUM(D197:D201)</f>
        <v>334412581</v>
      </c>
      <c r="E202" s="26">
        <f>SUM(E197:E201)</f>
        <v>392374114</v>
      </c>
      <c r="F202" s="26">
        <f>SUM(F197:F201)</f>
        <v>224850000</v>
      </c>
      <c r="G202" s="32">
        <f t="shared" si="35"/>
        <v>0.57305003560963763</v>
      </c>
      <c r="H202" s="25">
        <f t="shared" ref="H202:W202" si="40">SUM(H197:H201)</f>
        <v>13771384</v>
      </c>
      <c r="I202" s="26">
        <f t="shared" si="40"/>
        <v>11157327</v>
      </c>
      <c r="J202" s="26">
        <f t="shared" si="40"/>
        <v>68737376</v>
      </c>
      <c r="K202" s="25">
        <f t="shared" si="40"/>
        <v>93666087</v>
      </c>
      <c r="L202" s="25">
        <f t="shared" si="40"/>
        <v>40965904</v>
      </c>
      <c r="M202" s="26">
        <f t="shared" si="40"/>
        <v>36915554</v>
      </c>
      <c r="N202" s="26">
        <f t="shared" si="40"/>
        <v>23924859</v>
      </c>
      <c r="O202" s="25">
        <f t="shared" si="40"/>
        <v>101806317</v>
      </c>
      <c r="P202" s="25">
        <f t="shared" si="40"/>
        <v>17533967</v>
      </c>
      <c r="Q202" s="26">
        <f t="shared" si="40"/>
        <v>17237849</v>
      </c>
      <c r="R202" s="26">
        <f t="shared" si="40"/>
        <v>1421039</v>
      </c>
      <c r="S202" s="25">
        <f t="shared" si="40"/>
        <v>36192855</v>
      </c>
      <c r="T202" s="25">
        <f t="shared" si="40"/>
        <v>21977043</v>
      </c>
      <c r="U202" s="26">
        <f t="shared" si="40"/>
        <v>-8254466</v>
      </c>
      <c r="V202" s="26">
        <f t="shared" si="40"/>
        <v>-20537836</v>
      </c>
      <c r="W202" s="36">
        <f t="shared" si="40"/>
        <v>-6815259</v>
      </c>
    </row>
    <row r="203" spans="1:23" ht="13" customHeight="1" x14ac:dyDescent="0.3">
      <c r="A203" s="17" t="s">
        <v>0</v>
      </c>
      <c r="B203" s="18" t="s">
        <v>361</v>
      </c>
      <c r="C203" s="19" t="s">
        <v>0</v>
      </c>
      <c r="D203" s="25">
        <f>SUM(D171:D176,D178:D182,D184:D188,D190:D195,D197:D201)</f>
        <v>2777654770</v>
      </c>
      <c r="E203" s="26">
        <f>SUM(E171:E176,E178:E182,E184:E188,E190:E195,E197:E201)</f>
        <v>2550541504</v>
      </c>
      <c r="F203" s="26">
        <f>SUM(F171:F176,F178:F182,F184:F188,F190:F195,F197:F201)</f>
        <v>2104501833</v>
      </c>
      <c r="G203" s="32">
        <f t="shared" si="35"/>
        <v>0.82511961859845118</v>
      </c>
      <c r="H203" s="25">
        <f t="shared" ref="H203:W203" si="41">SUM(H171:H176,H178:H182,H184:H188,H190:H195,H197:H201)</f>
        <v>85133250</v>
      </c>
      <c r="I203" s="26">
        <f t="shared" si="41"/>
        <v>129764973</v>
      </c>
      <c r="J203" s="26">
        <f t="shared" si="41"/>
        <v>221605803</v>
      </c>
      <c r="K203" s="25">
        <f t="shared" si="41"/>
        <v>436504026</v>
      </c>
      <c r="L203" s="25">
        <f t="shared" si="41"/>
        <v>192392757</v>
      </c>
      <c r="M203" s="26">
        <f t="shared" si="41"/>
        <v>179578583</v>
      </c>
      <c r="N203" s="26">
        <f t="shared" si="41"/>
        <v>262411079</v>
      </c>
      <c r="O203" s="25">
        <f t="shared" si="41"/>
        <v>634382419</v>
      </c>
      <c r="P203" s="25">
        <f t="shared" si="41"/>
        <v>178073510</v>
      </c>
      <c r="Q203" s="26">
        <f t="shared" si="41"/>
        <v>146943952</v>
      </c>
      <c r="R203" s="26">
        <f t="shared" si="41"/>
        <v>170319881</v>
      </c>
      <c r="S203" s="25">
        <f t="shared" si="41"/>
        <v>495337343</v>
      </c>
      <c r="T203" s="25">
        <f t="shared" si="41"/>
        <v>158424440</v>
      </c>
      <c r="U203" s="26">
        <f t="shared" si="41"/>
        <v>130886660</v>
      </c>
      <c r="V203" s="26">
        <f t="shared" si="41"/>
        <v>248966945</v>
      </c>
      <c r="W203" s="36">
        <f t="shared" si="41"/>
        <v>538278045</v>
      </c>
    </row>
    <row r="204" spans="1:23" ht="13" customHeight="1" x14ac:dyDescent="0.3">
      <c r="A204" s="10"/>
      <c r="B204" s="11" t="s">
        <v>594</v>
      </c>
      <c r="D204" s="27"/>
      <c r="E204" s="28"/>
      <c r="F204" s="28"/>
      <c r="G204" s="33"/>
      <c r="H204" s="27"/>
      <c r="I204" s="28"/>
      <c r="J204" s="28"/>
      <c r="K204" s="27"/>
      <c r="L204" s="27"/>
      <c r="M204" s="28"/>
      <c r="N204" s="28"/>
      <c r="O204" s="27"/>
      <c r="P204" s="27"/>
      <c r="Q204" s="28"/>
      <c r="R204" s="28"/>
      <c r="S204" s="27"/>
      <c r="T204" s="27"/>
      <c r="U204" s="28"/>
      <c r="V204" s="28"/>
      <c r="W204" s="37"/>
    </row>
    <row r="205" spans="1:23" ht="13" customHeight="1" x14ac:dyDescent="0.3">
      <c r="A205" s="13" t="s">
        <v>0</v>
      </c>
      <c r="B205" s="11" t="s">
        <v>362</v>
      </c>
      <c r="D205" s="27"/>
      <c r="E205" s="28"/>
      <c r="F205" s="28"/>
      <c r="G205" s="33"/>
      <c r="H205" s="27"/>
      <c r="I205" s="28"/>
      <c r="J205" s="28"/>
      <c r="K205" s="27"/>
      <c r="L205" s="27"/>
      <c r="M205" s="28"/>
      <c r="N205" s="28"/>
      <c r="O205" s="27"/>
      <c r="P205" s="27"/>
      <c r="Q205" s="28"/>
      <c r="R205" s="28"/>
      <c r="S205" s="27"/>
      <c r="T205" s="27"/>
      <c r="U205" s="28"/>
      <c r="V205" s="28"/>
      <c r="W205" s="37"/>
    </row>
    <row r="206" spans="1:23" ht="13" customHeight="1" x14ac:dyDescent="0.3">
      <c r="A206" s="14" t="s">
        <v>20</v>
      </c>
      <c r="B206" s="15" t="s">
        <v>363</v>
      </c>
      <c r="C206" s="16" t="s">
        <v>364</v>
      </c>
      <c r="D206" s="23">
        <v>54328066</v>
      </c>
      <c r="E206" s="24">
        <v>56139441</v>
      </c>
      <c r="F206" s="24">
        <v>64685192</v>
      </c>
      <c r="G206" s="31">
        <f t="shared" ref="G206:G229" si="42">IF(($E206     =0),0,($F206     /$E206     ))</f>
        <v>1.1522236568048478</v>
      </c>
      <c r="H206" s="23">
        <v>1724538</v>
      </c>
      <c r="I206" s="24">
        <v>7040911</v>
      </c>
      <c r="J206" s="24">
        <v>4262554</v>
      </c>
      <c r="K206" s="23">
        <v>13028003</v>
      </c>
      <c r="L206" s="23">
        <v>4582674</v>
      </c>
      <c r="M206" s="24">
        <v>3570323</v>
      </c>
      <c r="N206" s="24">
        <v>3638419</v>
      </c>
      <c r="O206" s="23">
        <v>11791416</v>
      </c>
      <c r="P206" s="23">
        <v>6805936</v>
      </c>
      <c r="Q206" s="24">
        <v>3840321</v>
      </c>
      <c r="R206" s="24">
        <v>2007816</v>
      </c>
      <c r="S206" s="23">
        <v>12654073</v>
      </c>
      <c r="T206" s="23">
        <v>10008431</v>
      </c>
      <c r="U206" s="24">
        <v>4800682</v>
      </c>
      <c r="V206" s="24">
        <v>12402587</v>
      </c>
      <c r="W206" s="35">
        <v>27211700</v>
      </c>
    </row>
    <row r="207" spans="1:23" ht="13" customHeight="1" x14ac:dyDescent="0.3">
      <c r="A207" s="14" t="s">
        <v>20</v>
      </c>
      <c r="B207" s="15" t="s">
        <v>365</v>
      </c>
      <c r="C207" s="16" t="s">
        <v>366</v>
      </c>
      <c r="D207" s="23">
        <v>76426765</v>
      </c>
      <c r="E207" s="24">
        <v>11446316</v>
      </c>
      <c r="F207" s="24">
        <v>48523298</v>
      </c>
      <c r="G207" s="31">
        <f t="shared" si="42"/>
        <v>4.2392065709176645</v>
      </c>
      <c r="H207" s="23">
        <v>1615294</v>
      </c>
      <c r="I207" s="24">
        <v>1315545</v>
      </c>
      <c r="J207" s="24">
        <v>6606138</v>
      </c>
      <c r="K207" s="23">
        <v>9536977</v>
      </c>
      <c r="L207" s="23">
        <v>5041237</v>
      </c>
      <c r="M207" s="24">
        <v>9169119</v>
      </c>
      <c r="N207" s="24">
        <v>15474393</v>
      </c>
      <c r="O207" s="23">
        <v>29684749</v>
      </c>
      <c r="P207" s="23">
        <v>6124450</v>
      </c>
      <c r="Q207" s="24">
        <v>1227159</v>
      </c>
      <c r="R207" s="24">
        <v>0</v>
      </c>
      <c r="S207" s="23">
        <v>7351609</v>
      </c>
      <c r="T207" s="23">
        <v>0</v>
      </c>
      <c r="U207" s="24">
        <v>907746</v>
      </c>
      <c r="V207" s="24">
        <v>1042217</v>
      </c>
      <c r="W207" s="35">
        <v>1949963</v>
      </c>
    </row>
    <row r="208" spans="1:23" ht="13" customHeight="1" x14ac:dyDescent="0.3">
      <c r="A208" s="14" t="s">
        <v>20</v>
      </c>
      <c r="B208" s="15" t="s">
        <v>367</v>
      </c>
      <c r="C208" s="16" t="s">
        <v>368</v>
      </c>
      <c r="D208" s="23">
        <v>46032008</v>
      </c>
      <c r="E208" s="24">
        <v>67198057</v>
      </c>
      <c r="F208" s="24">
        <v>94425370</v>
      </c>
      <c r="G208" s="31">
        <f t="shared" si="42"/>
        <v>1.4051800634652278</v>
      </c>
      <c r="H208" s="23">
        <v>326025</v>
      </c>
      <c r="I208" s="24">
        <v>2075329</v>
      </c>
      <c r="J208" s="24">
        <v>2630084</v>
      </c>
      <c r="K208" s="23">
        <v>5031438</v>
      </c>
      <c r="L208" s="23">
        <v>3717655</v>
      </c>
      <c r="M208" s="24">
        <v>3518522</v>
      </c>
      <c r="N208" s="24">
        <v>18935878</v>
      </c>
      <c r="O208" s="23">
        <v>26172055</v>
      </c>
      <c r="P208" s="23">
        <v>1187272</v>
      </c>
      <c r="Q208" s="24">
        <v>1818792</v>
      </c>
      <c r="R208" s="24">
        <v>3400867</v>
      </c>
      <c r="S208" s="23">
        <v>6406931</v>
      </c>
      <c r="T208" s="23">
        <v>5449148</v>
      </c>
      <c r="U208" s="24">
        <v>25924847</v>
      </c>
      <c r="V208" s="24">
        <v>25440951</v>
      </c>
      <c r="W208" s="35">
        <v>56814946</v>
      </c>
    </row>
    <row r="209" spans="1:23" ht="13" customHeight="1" x14ac:dyDescent="0.3">
      <c r="A209" s="14" t="s">
        <v>20</v>
      </c>
      <c r="B209" s="15" t="s">
        <v>369</v>
      </c>
      <c r="C209" s="16" t="s">
        <v>370</v>
      </c>
      <c r="D209" s="23">
        <v>16060004</v>
      </c>
      <c r="E209" s="24">
        <v>23189691</v>
      </c>
      <c r="F209" s="24">
        <v>17938942</v>
      </c>
      <c r="G209" s="31">
        <f t="shared" si="42"/>
        <v>0.77357399889459499</v>
      </c>
      <c r="H209" s="23">
        <v>2561613</v>
      </c>
      <c r="I209" s="24">
        <v>3299481</v>
      </c>
      <c r="J209" s="24">
        <v>3363769</v>
      </c>
      <c r="K209" s="23">
        <v>9224863</v>
      </c>
      <c r="L209" s="23">
        <v>2536590</v>
      </c>
      <c r="M209" s="24">
        <v>1874844</v>
      </c>
      <c r="N209" s="24">
        <v>1532095</v>
      </c>
      <c r="O209" s="23">
        <v>5943529</v>
      </c>
      <c r="P209" s="23">
        <v>975122</v>
      </c>
      <c r="Q209" s="24">
        <v>887517</v>
      </c>
      <c r="R209" s="24">
        <v>-2266390</v>
      </c>
      <c r="S209" s="23">
        <v>-403751</v>
      </c>
      <c r="T209" s="23">
        <v>1298649</v>
      </c>
      <c r="U209" s="24">
        <v>1875652</v>
      </c>
      <c r="V209" s="24">
        <v>0</v>
      </c>
      <c r="W209" s="35">
        <v>3174301</v>
      </c>
    </row>
    <row r="210" spans="1:23" ht="13" customHeight="1" x14ac:dyDescent="0.3">
      <c r="A210" s="14" t="s">
        <v>20</v>
      </c>
      <c r="B210" s="15" t="s">
        <v>371</v>
      </c>
      <c r="C210" s="16" t="s">
        <v>372</v>
      </c>
      <c r="D210" s="23">
        <v>58854081</v>
      </c>
      <c r="E210" s="24">
        <v>59726016</v>
      </c>
      <c r="F210" s="24">
        <v>45652819</v>
      </c>
      <c r="G210" s="31">
        <f t="shared" si="42"/>
        <v>0.76437073921019616</v>
      </c>
      <c r="H210" s="23">
        <v>2314508</v>
      </c>
      <c r="I210" s="24">
        <v>3377603</v>
      </c>
      <c r="J210" s="24">
        <v>6756820</v>
      </c>
      <c r="K210" s="23">
        <v>12448931</v>
      </c>
      <c r="L210" s="23">
        <v>6090490</v>
      </c>
      <c r="M210" s="24">
        <v>4454144</v>
      </c>
      <c r="N210" s="24">
        <v>3444624</v>
      </c>
      <c r="O210" s="23">
        <v>13989258</v>
      </c>
      <c r="P210" s="23">
        <v>-3976410</v>
      </c>
      <c r="Q210" s="24">
        <v>6255866</v>
      </c>
      <c r="R210" s="24">
        <v>-230109</v>
      </c>
      <c r="S210" s="23">
        <v>2049347</v>
      </c>
      <c r="T210" s="23">
        <v>1095310</v>
      </c>
      <c r="U210" s="24">
        <v>5110009</v>
      </c>
      <c r="V210" s="24">
        <v>10959964</v>
      </c>
      <c r="W210" s="35">
        <v>17165283</v>
      </c>
    </row>
    <row r="211" spans="1:23" ht="13" customHeight="1" x14ac:dyDescent="0.3">
      <c r="A211" s="14" t="s">
        <v>20</v>
      </c>
      <c r="B211" s="15" t="s">
        <v>373</v>
      </c>
      <c r="C211" s="16" t="s">
        <v>374</v>
      </c>
      <c r="D211" s="23">
        <v>2997038</v>
      </c>
      <c r="E211" s="24">
        <v>8494076</v>
      </c>
      <c r="F211" s="24">
        <v>57585157</v>
      </c>
      <c r="G211" s="31">
        <f t="shared" si="42"/>
        <v>6.7794492302635394</v>
      </c>
      <c r="H211" s="23">
        <v>2246351</v>
      </c>
      <c r="I211" s="24">
        <v>478852</v>
      </c>
      <c r="J211" s="24">
        <v>253589</v>
      </c>
      <c r="K211" s="23">
        <v>2978792</v>
      </c>
      <c r="L211" s="23">
        <v>551758</v>
      </c>
      <c r="M211" s="24">
        <v>13574758</v>
      </c>
      <c r="N211" s="24">
        <v>479722</v>
      </c>
      <c r="O211" s="23">
        <v>14606238</v>
      </c>
      <c r="P211" s="23">
        <v>2005322</v>
      </c>
      <c r="Q211" s="24">
        <v>1104960</v>
      </c>
      <c r="R211" s="24">
        <v>4152824</v>
      </c>
      <c r="S211" s="23">
        <v>7263106</v>
      </c>
      <c r="T211" s="23">
        <v>676222</v>
      </c>
      <c r="U211" s="24">
        <v>8436678</v>
      </c>
      <c r="V211" s="24">
        <v>23624121</v>
      </c>
      <c r="W211" s="35">
        <v>32737021</v>
      </c>
    </row>
    <row r="212" spans="1:23" ht="13" customHeight="1" x14ac:dyDescent="0.3">
      <c r="A212" s="14" t="s">
        <v>20</v>
      </c>
      <c r="B212" s="15" t="s">
        <v>375</v>
      </c>
      <c r="C212" s="16" t="s">
        <v>376</v>
      </c>
      <c r="D212" s="23">
        <v>177632643</v>
      </c>
      <c r="E212" s="24">
        <v>197607767</v>
      </c>
      <c r="F212" s="24">
        <v>84926055</v>
      </c>
      <c r="G212" s="31">
        <f t="shared" si="42"/>
        <v>0.42977083486804446</v>
      </c>
      <c r="H212" s="23">
        <v>1323177</v>
      </c>
      <c r="I212" s="24">
        <v>7280749</v>
      </c>
      <c r="J212" s="24">
        <v>2625466</v>
      </c>
      <c r="K212" s="23">
        <v>11229392</v>
      </c>
      <c r="L212" s="23">
        <v>10535750</v>
      </c>
      <c r="M212" s="24">
        <v>11088848</v>
      </c>
      <c r="N212" s="24">
        <v>12403730</v>
      </c>
      <c r="O212" s="23">
        <v>34028328</v>
      </c>
      <c r="P212" s="23">
        <v>3829420</v>
      </c>
      <c r="Q212" s="24">
        <v>4961055</v>
      </c>
      <c r="R212" s="24">
        <v>8457232</v>
      </c>
      <c r="S212" s="23">
        <v>17247707</v>
      </c>
      <c r="T212" s="23">
        <v>4920023</v>
      </c>
      <c r="U212" s="24">
        <v>17500605</v>
      </c>
      <c r="V212" s="24">
        <v>0</v>
      </c>
      <c r="W212" s="35">
        <v>22420628</v>
      </c>
    </row>
    <row r="213" spans="1:23" ht="13" customHeight="1" x14ac:dyDescent="0.3">
      <c r="A213" s="14" t="s">
        <v>35</v>
      </c>
      <c r="B213" s="15" t="s">
        <v>377</v>
      </c>
      <c r="C213" s="16" t="s">
        <v>378</v>
      </c>
      <c r="D213" s="23">
        <v>23260350</v>
      </c>
      <c r="E213" s="24">
        <v>26653462</v>
      </c>
      <c r="F213" s="24">
        <v>25507521</v>
      </c>
      <c r="G213" s="31">
        <f t="shared" si="42"/>
        <v>0.95700592290787589</v>
      </c>
      <c r="H213" s="23">
        <v>21554</v>
      </c>
      <c r="I213" s="24">
        <v>4510144</v>
      </c>
      <c r="J213" s="24">
        <v>3753753</v>
      </c>
      <c r="K213" s="23">
        <v>8285451</v>
      </c>
      <c r="L213" s="23">
        <v>549922</v>
      </c>
      <c r="M213" s="24">
        <v>1374924</v>
      </c>
      <c r="N213" s="24">
        <v>3109763</v>
      </c>
      <c r="O213" s="23">
        <v>5034609</v>
      </c>
      <c r="P213" s="23">
        <v>607050</v>
      </c>
      <c r="Q213" s="24">
        <v>735113</v>
      </c>
      <c r="R213" s="24">
        <v>3170216</v>
      </c>
      <c r="S213" s="23">
        <v>4512379</v>
      </c>
      <c r="T213" s="23">
        <v>972012</v>
      </c>
      <c r="U213" s="24">
        <v>989238</v>
      </c>
      <c r="V213" s="24">
        <v>5713832</v>
      </c>
      <c r="W213" s="35">
        <v>7675082</v>
      </c>
    </row>
    <row r="214" spans="1:23" ht="13" customHeight="1" x14ac:dyDescent="0.3">
      <c r="A214" s="17" t="s">
        <v>0</v>
      </c>
      <c r="B214" s="18" t="s">
        <v>379</v>
      </c>
      <c r="C214" s="19" t="s">
        <v>0</v>
      </c>
      <c r="D214" s="25">
        <f>SUM(D206:D213)</f>
        <v>455590955</v>
      </c>
      <c r="E214" s="26">
        <f>SUM(E206:E213)</f>
        <v>450454826</v>
      </c>
      <c r="F214" s="26">
        <f>SUM(F206:F213)</f>
        <v>439244354</v>
      </c>
      <c r="G214" s="32">
        <f t="shared" si="42"/>
        <v>0.97511299390540884</v>
      </c>
      <c r="H214" s="25">
        <f t="shared" ref="H214:W214" si="43">SUM(H206:H213)</f>
        <v>12133060</v>
      </c>
      <c r="I214" s="26">
        <f t="shared" si="43"/>
        <v>29378614</v>
      </c>
      <c r="J214" s="26">
        <f t="shared" si="43"/>
        <v>30252173</v>
      </c>
      <c r="K214" s="25">
        <f t="shared" si="43"/>
        <v>71763847</v>
      </c>
      <c r="L214" s="25">
        <f t="shared" si="43"/>
        <v>33606076</v>
      </c>
      <c r="M214" s="26">
        <f t="shared" si="43"/>
        <v>48625482</v>
      </c>
      <c r="N214" s="26">
        <f t="shared" si="43"/>
        <v>59018624</v>
      </c>
      <c r="O214" s="25">
        <f t="shared" si="43"/>
        <v>141250182</v>
      </c>
      <c r="P214" s="25">
        <f t="shared" si="43"/>
        <v>17558162</v>
      </c>
      <c r="Q214" s="26">
        <f t="shared" si="43"/>
        <v>20830783</v>
      </c>
      <c r="R214" s="26">
        <f t="shared" si="43"/>
        <v>18692456</v>
      </c>
      <c r="S214" s="25">
        <f t="shared" si="43"/>
        <v>57081401</v>
      </c>
      <c r="T214" s="25">
        <f t="shared" si="43"/>
        <v>24419795</v>
      </c>
      <c r="U214" s="26">
        <f t="shared" si="43"/>
        <v>65545457</v>
      </c>
      <c r="V214" s="26">
        <f t="shared" si="43"/>
        <v>79183672</v>
      </c>
      <c r="W214" s="36">
        <f t="shared" si="43"/>
        <v>169148924</v>
      </c>
    </row>
    <row r="215" spans="1:23" ht="13" customHeight="1" x14ac:dyDescent="0.3">
      <c r="A215" s="14" t="s">
        <v>20</v>
      </c>
      <c r="B215" s="15" t="s">
        <v>380</v>
      </c>
      <c r="C215" s="16" t="s">
        <v>381</v>
      </c>
      <c r="D215" s="23">
        <v>28728151</v>
      </c>
      <c r="E215" s="24">
        <v>39574024</v>
      </c>
      <c r="F215" s="24">
        <v>91220136</v>
      </c>
      <c r="G215" s="31">
        <f t="shared" si="42"/>
        <v>2.3050508080755194</v>
      </c>
      <c r="H215" s="23">
        <v>29824</v>
      </c>
      <c r="I215" s="24">
        <v>1064428</v>
      </c>
      <c r="J215" s="24">
        <v>772163</v>
      </c>
      <c r="K215" s="23">
        <v>1866415</v>
      </c>
      <c r="L215" s="23">
        <v>1655704</v>
      </c>
      <c r="M215" s="24">
        <v>0</v>
      </c>
      <c r="N215" s="24">
        <v>12383380</v>
      </c>
      <c r="O215" s="23">
        <v>14039084</v>
      </c>
      <c r="P215" s="23">
        <v>7268668</v>
      </c>
      <c r="Q215" s="24">
        <v>5841277</v>
      </c>
      <c r="R215" s="24">
        <v>6951295</v>
      </c>
      <c r="S215" s="23">
        <v>20061240</v>
      </c>
      <c r="T215" s="23">
        <v>8660779</v>
      </c>
      <c r="U215" s="24">
        <v>5018839</v>
      </c>
      <c r="V215" s="24">
        <v>41573779</v>
      </c>
      <c r="W215" s="35">
        <v>55253397</v>
      </c>
    </row>
    <row r="216" spans="1:23" ht="13" customHeight="1" x14ac:dyDescent="0.3">
      <c r="A216" s="14" t="s">
        <v>20</v>
      </c>
      <c r="B216" s="15" t="s">
        <v>382</v>
      </c>
      <c r="C216" s="16" t="s">
        <v>383</v>
      </c>
      <c r="D216" s="23">
        <v>409559186</v>
      </c>
      <c r="E216" s="24">
        <v>526778896</v>
      </c>
      <c r="F216" s="24">
        <v>539486519</v>
      </c>
      <c r="G216" s="31">
        <f t="shared" si="42"/>
        <v>1.0241232575877528</v>
      </c>
      <c r="H216" s="23">
        <v>18540503</v>
      </c>
      <c r="I216" s="24">
        <v>22691656</v>
      </c>
      <c r="J216" s="24">
        <v>40730205</v>
      </c>
      <c r="K216" s="23">
        <v>81962364</v>
      </c>
      <c r="L216" s="23">
        <v>70694661</v>
      </c>
      <c r="M216" s="24">
        <v>32260197</v>
      </c>
      <c r="N216" s="24">
        <v>66932654</v>
      </c>
      <c r="O216" s="23">
        <v>169887512</v>
      </c>
      <c r="P216" s="23">
        <v>43790227</v>
      </c>
      <c r="Q216" s="24">
        <v>29320671</v>
      </c>
      <c r="R216" s="24">
        <v>84800244</v>
      </c>
      <c r="S216" s="23">
        <v>157911142</v>
      </c>
      <c r="T216" s="23">
        <v>34289133</v>
      </c>
      <c r="U216" s="24">
        <v>29965151</v>
      </c>
      <c r="V216" s="24">
        <v>65471217</v>
      </c>
      <c r="W216" s="35">
        <v>129725501</v>
      </c>
    </row>
    <row r="217" spans="1:23" ht="13" customHeight="1" x14ac:dyDescent="0.3">
      <c r="A217" s="14" t="s">
        <v>20</v>
      </c>
      <c r="B217" s="15" t="s">
        <v>384</v>
      </c>
      <c r="C217" s="16" t="s">
        <v>385</v>
      </c>
      <c r="D217" s="23">
        <v>174757329</v>
      </c>
      <c r="E217" s="24">
        <v>179278493</v>
      </c>
      <c r="F217" s="24">
        <v>151360269</v>
      </c>
      <c r="G217" s="31">
        <f t="shared" si="42"/>
        <v>0.84427454998743212</v>
      </c>
      <c r="H217" s="23">
        <v>22477176</v>
      </c>
      <c r="I217" s="24">
        <v>11937492</v>
      </c>
      <c r="J217" s="24">
        <v>16353590</v>
      </c>
      <c r="K217" s="23">
        <v>50768258</v>
      </c>
      <c r="L217" s="23">
        <v>12028483</v>
      </c>
      <c r="M217" s="24">
        <v>14222873</v>
      </c>
      <c r="N217" s="24">
        <v>11784662</v>
      </c>
      <c r="O217" s="23">
        <v>38036018</v>
      </c>
      <c r="P217" s="23">
        <v>11159932</v>
      </c>
      <c r="Q217" s="24">
        <v>10621860</v>
      </c>
      <c r="R217" s="24">
        <v>15868611</v>
      </c>
      <c r="S217" s="23">
        <v>37650403</v>
      </c>
      <c r="T217" s="23">
        <v>9724248</v>
      </c>
      <c r="U217" s="24">
        <v>4696076</v>
      </c>
      <c r="V217" s="24">
        <v>10485266</v>
      </c>
      <c r="W217" s="35">
        <v>24905590</v>
      </c>
    </row>
    <row r="218" spans="1:23" ht="13" customHeight="1" x14ac:dyDescent="0.3">
      <c r="A218" s="14" t="s">
        <v>20</v>
      </c>
      <c r="B218" s="15" t="s">
        <v>386</v>
      </c>
      <c r="C218" s="16" t="s">
        <v>387</v>
      </c>
      <c r="D218" s="23">
        <v>9380292</v>
      </c>
      <c r="E218" s="24">
        <v>12753559</v>
      </c>
      <c r="F218" s="24">
        <v>10486554</v>
      </c>
      <c r="G218" s="31">
        <f t="shared" si="42"/>
        <v>0.82224530423233233</v>
      </c>
      <c r="H218" s="23">
        <v>0</v>
      </c>
      <c r="I218" s="24">
        <v>32480</v>
      </c>
      <c r="J218" s="24">
        <v>1148619</v>
      </c>
      <c r="K218" s="23">
        <v>1181099</v>
      </c>
      <c r="L218" s="23">
        <v>546248</v>
      </c>
      <c r="M218" s="24">
        <v>619035</v>
      </c>
      <c r="N218" s="24">
        <v>2135388</v>
      </c>
      <c r="O218" s="23">
        <v>3300671</v>
      </c>
      <c r="P218" s="23">
        <v>368441</v>
      </c>
      <c r="Q218" s="24">
        <v>621495</v>
      </c>
      <c r="R218" s="24">
        <v>2930033</v>
      </c>
      <c r="S218" s="23">
        <v>3919969</v>
      </c>
      <c r="T218" s="23">
        <v>722721</v>
      </c>
      <c r="U218" s="24">
        <v>0</v>
      </c>
      <c r="V218" s="24">
        <v>1362094</v>
      </c>
      <c r="W218" s="35">
        <v>2084815</v>
      </c>
    </row>
    <row r="219" spans="1:23" ht="13" customHeight="1" x14ac:dyDescent="0.3">
      <c r="A219" s="14" t="s">
        <v>20</v>
      </c>
      <c r="B219" s="15" t="s">
        <v>388</v>
      </c>
      <c r="C219" s="16" t="s">
        <v>389</v>
      </c>
      <c r="D219" s="23">
        <v>62289127</v>
      </c>
      <c r="E219" s="24">
        <v>97453265</v>
      </c>
      <c r="F219" s="24">
        <v>95412819</v>
      </c>
      <c r="G219" s="31">
        <f t="shared" si="42"/>
        <v>0.97906231258644849</v>
      </c>
      <c r="H219" s="23">
        <v>5272360</v>
      </c>
      <c r="I219" s="24">
        <v>7443907</v>
      </c>
      <c r="J219" s="24">
        <v>8298891</v>
      </c>
      <c r="K219" s="23">
        <v>21015158</v>
      </c>
      <c r="L219" s="23">
        <v>6413659</v>
      </c>
      <c r="M219" s="24">
        <v>3251282</v>
      </c>
      <c r="N219" s="24">
        <v>11555559</v>
      </c>
      <c r="O219" s="23">
        <v>21220500</v>
      </c>
      <c r="P219" s="23">
        <v>3244190</v>
      </c>
      <c r="Q219" s="24">
        <v>2580862</v>
      </c>
      <c r="R219" s="24">
        <v>6440641</v>
      </c>
      <c r="S219" s="23">
        <v>12265693</v>
      </c>
      <c r="T219" s="23">
        <v>12736813</v>
      </c>
      <c r="U219" s="24">
        <v>9121878</v>
      </c>
      <c r="V219" s="24">
        <v>19052777</v>
      </c>
      <c r="W219" s="35">
        <v>40911468</v>
      </c>
    </row>
    <row r="220" spans="1:23" ht="13" customHeight="1" x14ac:dyDescent="0.3">
      <c r="A220" s="14" t="s">
        <v>20</v>
      </c>
      <c r="B220" s="15" t="s">
        <v>390</v>
      </c>
      <c r="C220" s="16" t="s">
        <v>391</v>
      </c>
      <c r="D220" s="23">
        <v>54500000</v>
      </c>
      <c r="E220" s="24">
        <v>57875000</v>
      </c>
      <c r="F220" s="24">
        <v>41080942</v>
      </c>
      <c r="G220" s="31">
        <f t="shared" si="42"/>
        <v>0.70982189200863932</v>
      </c>
      <c r="H220" s="23">
        <v>336901</v>
      </c>
      <c r="I220" s="24">
        <v>7215992</v>
      </c>
      <c r="J220" s="24">
        <v>2087852</v>
      </c>
      <c r="K220" s="23">
        <v>9640745</v>
      </c>
      <c r="L220" s="23">
        <v>4867482</v>
      </c>
      <c r="M220" s="24">
        <v>3627512</v>
      </c>
      <c r="N220" s="24">
        <v>5768788</v>
      </c>
      <c r="O220" s="23">
        <v>14263782</v>
      </c>
      <c r="P220" s="23">
        <v>3542320</v>
      </c>
      <c r="Q220" s="24">
        <v>2450907</v>
      </c>
      <c r="R220" s="24">
        <v>5274754</v>
      </c>
      <c r="S220" s="23">
        <v>11267981</v>
      </c>
      <c r="T220" s="23">
        <v>2237781</v>
      </c>
      <c r="U220" s="24">
        <v>1648290</v>
      </c>
      <c r="V220" s="24">
        <v>2022363</v>
      </c>
      <c r="W220" s="35">
        <v>5908434</v>
      </c>
    </row>
    <row r="221" spans="1:23" ht="13" customHeight="1" x14ac:dyDescent="0.3">
      <c r="A221" s="14" t="s">
        <v>35</v>
      </c>
      <c r="B221" s="15" t="s">
        <v>392</v>
      </c>
      <c r="C221" s="16" t="s">
        <v>393</v>
      </c>
      <c r="D221" s="23">
        <v>50708842</v>
      </c>
      <c r="E221" s="24">
        <v>44482887</v>
      </c>
      <c r="F221" s="24">
        <v>40280510</v>
      </c>
      <c r="G221" s="31">
        <f t="shared" si="42"/>
        <v>0.90552823156464646</v>
      </c>
      <c r="H221" s="23">
        <v>1605661</v>
      </c>
      <c r="I221" s="24">
        <v>2627956</v>
      </c>
      <c r="J221" s="24">
        <v>878317</v>
      </c>
      <c r="K221" s="23">
        <v>5111934</v>
      </c>
      <c r="L221" s="23">
        <v>5030027</v>
      </c>
      <c r="M221" s="24">
        <v>972239</v>
      </c>
      <c r="N221" s="24">
        <v>14600601</v>
      </c>
      <c r="O221" s="23">
        <v>20602867</v>
      </c>
      <c r="P221" s="23">
        <v>642420</v>
      </c>
      <c r="Q221" s="24">
        <v>1888761</v>
      </c>
      <c r="R221" s="24">
        <v>2445844</v>
      </c>
      <c r="S221" s="23">
        <v>4977025</v>
      </c>
      <c r="T221" s="23">
        <v>881897</v>
      </c>
      <c r="U221" s="24">
        <v>2580756</v>
      </c>
      <c r="V221" s="24">
        <v>6126031</v>
      </c>
      <c r="W221" s="35">
        <v>9588684</v>
      </c>
    </row>
    <row r="222" spans="1:23" ht="13" customHeight="1" x14ac:dyDescent="0.3">
      <c r="A222" s="17" t="s">
        <v>0</v>
      </c>
      <c r="B222" s="18" t="s">
        <v>394</v>
      </c>
      <c r="C222" s="19" t="s">
        <v>0</v>
      </c>
      <c r="D222" s="25">
        <f>SUM(D215:D221)</f>
        <v>789922927</v>
      </c>
      <c r="E222" s="26">
        <f>SUM(E215:E221)</f>
        <v>958196124</v>
      </c>
      <c r="F222" s="26">
        <f>SUM(F215:F221)</f>
        <v>969327749</v>
      </c>
      <c r="G222" s="32">
        <f t="shared" si="42"/>
        <v>1.0116172719980654</v>
      </c>
      <c r="H222" s="25">
        <f t="shared" ref="H222:W222" si="44">SUM(H215:H221)</f>
        <v>48262425</v>
      </c>
      <c r="I222" s="26">
        <f t="shared" si="44"/>
        <v>53013911</v>
      </c>
      <c r="J222" s="26">
        <f t="shared" si="44"/>
        <v>70269637</v>
      </c>
      <c r="K222" s="25">
        <f t="shared" si="44"/>
        <v>171545973</v>
      </c>
      <c r="L222" s="25">
        <f t="shared" si="44"/>
        <v>101236264</v>
      </c>
      <c r="M222" s="26">
        <f t="shared" si="44"/>
        <v>54953138</v>
      </c>
      <c r="N222" s="26">
        <f t="shared" si="44"/>
        <v>125161032</v>
      </c>
      <c r="O222" s="25">
        <f t="shared" si="44"/>
        <v>281350434</v>
      </c>
      <c r="P222" s="25">
        <f t="shared" si="44"/>
        <v>70016198</v>
      </c>
      <c r="Q222" s="26">
        <f t="shared" si="44"/>
        <v>53325833</v>
      </c>
      <c r="R222" s="26">
        <f t="shared" si="44"/>
        <v>124711422</v>
      </c>
      <c r="S222" s="25">
        <f t="shared" si="44"/>
        <v>248053453</v>
      </c>
      <c r="T222" s="25">
        <f t="shared" si="44"/>
        <v>69253372</v>
      </c>
      <c r="U222" s="26">
        <f t="shared" si="44"/>
        <v>53030990</v>
      </c>
      <c r="V222" s="26">
        <f t="shared" si="44"/>
        <v>146093527</v>
      </c>
      <c r="W222" s="36">
        <f t="shared" si="44"/>
        <v>268377889</v>
      </c>
    </row>
    <row r="223" spans="1:23" ht="13" customHeight="1" x14ac:dyDescent="0.3">
      <c r="A223" s="14" t="s">
        <v>20</v>
      </c>
      <c r="B223" s="15" t="s">
        <v>395</v>
      </c>
      <c r="C223" s="16" t="s">
        <v>396</v>
      </c>
      <c r="D223" s="23">
        <v>78219867</v>
      </c>
      <c r="E223" s="24">
        <v>78219867</v>
      </c>
      <c r="F223" s="24">
        <v>97722233</v>
      </c>
      <c r="G223" s="31">
        <f t="shared" si="42"/>
        <v>1.2493275269823714</v>
      </c>
      <c r="H223" s="23">
        <v>5943703</v>
      </c>
      <c r="I223" s="24">
        <v>15453035</v>
      </c>
      <c r="J223" s="24">
        <v>13116777</v>
      </c>
      <c r="K223" s="23">
        <v>34513515</v>
      </c>
      <c r="L223" s="23">
        <v>5737310</v>
      </c>
      <c r="M223" s="24">
        <v>7300708</v>
      </c>
      <c r="N223" s="24">
        <v>14864784</v>
      </c>
      <c r="O223" s="23">
        <v>27902802</v>
      </c>
      <c r="P223" s="23">
        <v>6551829</v>
      </c>
      <c r="Q223" s="24">
        <v>9122345</v>
      </c>
      <c r="R223" s="24">
        <v>12856867</v>
      </c>
      <c r="S223" s="23">
        <v>28531041</v>
      </c>
      <c r="T223" s="23">
        <v>8956621</v>
      </c>
      <c r="U223" s="24">
        <v>-8934871</v>
      </c>
      <c r="V223" s="24">
        <v>6753125</v>
      </c>
      <c r="W223" s="35">
        <v>6774875</v>
      </c>
    </row>
    <row r="224" spans="1:23" ht="13" customHeight="1" x14ac:dyDescent="0.3">
      <c r="A224" s="14" t="s">
        <v>20</v>
      </c>
      <c r="B224" s="15" t="s">
        <v>397</v>
      </c>
      <c r="C224" s="16" t="s">
        <v>398</v>
      </c>
      <c r="D224" s="23">
        <v>51594691</v>
      </c>
      <c r="E224" s="24">
        <v>41730995</v>
      </c>
      <c r="F224" s="24">
        <v>37259603</v>
      </c>
      <c r="G224" s="31">
        <f t="shared" si="42"/>
        <v>0.89285201563010896</v>
      </c>
      <c r="H224" s="23">
        <v>624106</v>
      </c>
      <c r="I224" s="24">
        <v>744564</v>
      </c>
      <c r="J224" s="24">
        <v>1395947</v>
      </c>
      <c r="K224" s="23">
        <v>2764617</v>
      </c>
      <c r="L224" s="23">
        <v>324126</v>
      </c>
      <c r="M224" s="24">
        <v>4385777</v>
      </c>
      <c r="N224" s="24">
        <v>2314095</v>
      </c>
      <c r="O224" s="23">
        <v>7023998</v>
      </c>
      <c r="P224" s="23">
        <v>2033804</v>
      </c>
      <c r="Q224" s="24">
        <v>1889707</v>
      </c>
      <c r="R224" s="24">
        <v>3850142</v>
      </c>
      <c r="S224" s="23">
        <v>7773653</v>
      </c>
      <c r="T224" s="23">
        <v>1895121</v>
      </c>
      <c r="U224" s="24">
        <v>3992747</v>
      </c>
      <c r="V224" s="24">
        <v>13809467</v>
      </c>
      <c r="W224" s="35">
        <v>19697335</v>
      </c>
    </row>
    <row r="225" spans="1:23" ht="13" customHeight="1" x14ac:dyDescent="0.3">
      <c r="A225" s="14" t="s">
        <v>20</v>
      </c>
      <c r="B225" s="15" t="s">
        <v>399</v>
      </c>
      <c r="C225" s="16" t="s">
        <v>400</v>
      </c>
      <c r="D225" s="23">
        <v>151015875</v>
      </c>
      <c r="E225" s="24">
        <v>158660135</v>
      </c>
      <c r="F225" s="24">
        <v>143958957</v>
      </c>
      <c r="G225" s="31">
        <f t="shared" si="42"/>
        <v>0.90734170243835988</v>
      </c>
      <c r="H225" s="23">
        <v>2693797</v>
      </c>
      <c r="I225" s="24">
        <v>3213754</v>
      </c>
      <c r="J225" s="24">
        <v>12863697</v>
      </c>
      <c r="K225" s="23">
        <v>18771248</v>
      </c>
      <c r="L225" s="23">
        <v>14181026</v>
      </c>
      <c r="M225" s="24">
        <v>8296807</v>
      </c>
      <c r="N225" s="24">
        <v>20204955</v>
      </c>
      <c r="O225" s="23">
        <v>42682788</v>
      </c>
      <c r="P225" s="23">
        <v>7419145</v>
      </c>
      <c r="Q225" s="24">
        <v>8573291</v>
      </c>
      <c r="R225" s="24">
        <v>15719729</v>
      </c>
      <c r="S225" s="23">
        <v>31712165</v>
      </c>
      <c r="T225" s="23">
        <v>11476054</v>
      </c>
      <c r="U225" s="24">
        <v>15182467</v>
      </c>
      <c r="V225" s="24">
        <v>24134235</v>
      </c>
      <c r="W225" s="35">
        <v>50792756</v>
      </c>
    </row>
    <row r="226" spans="1:23" ht="13" customHeight="1" x14ac:dyDescent="0.3">
      <c r="A226" s="14" t="s">
        <v>20</v>
      </c>
      <c r="B226" s="15" t="s">
        <v>401</v>
      </c>
      <c r="C226" s="16" t="s">
        <v>402</v>
      </c>
      <c r="D226" s="23">
        <v>222320044</v>
      </c>
      <c r="E226" s="24">
        <v>300335471</v>
      </c>
      <c r="F226" s="24">
        <v>358649835</v>
      </c>
      <c r="G226" s="31">
        <f t="shared" si="42"/>
        <v>1.1941640919263912</v>
      </c>
      <c r="H226" s="23">
        <v>2021317</v>
      </c>
      <c r="I226" s="24">
        <v>5160096</v>
      </c>
      <c r="J226" s="24">
        <v>24032426</v>
      </c>
      <c r="K226" s="23">
        <v>31213839</v>
      </c>
      <c r="L226" s="23">
        <v>31372904</v>
      </c>
      <c r="M226" s="24">
        <v>56799510</v>
      </c>
      <c r="N226" s="24">
        <v>27495485</v>
      </c>
      <c r="O226" s="23">
        <v>115667899</v>
      </c>
      <c r="P226" s="23">
        <v>30891524</v>
      </c>
      <c r="Q226" s="24">
        <v>20995510</v>
      </c>
      <c r="R226" s="24">
        <v>31979151</v>
      </c>
      <c r="S226" s="23">
        <v>83866185</v>
      </c>
      <c r="T226" s="23">
        <v>32945732</v>
      </c>
      <c r="U226" s="24">
        <v>45446671</v>
      </c>
      <c r="V226" s="24">
        <v>49509509</v>
      </c>
      <c r="W226" s="35">
        <v>127901912</v>
      </c>
    </row>
    <row r="227" spans="1:23" ht="13" customHeight="1" x14ac:dyDescent="0.3">
      <c r="A227" s="14" t="s">
        <v>35</v>
      </c>
      <c r="B227" s="15" t="s">
        <v>403</v>
      </c>
      <c r="C227" s="16" t="s">
        <v>404</v>
      </c>
      <c r="D227" s="23">
        <v>19848504</v>
      </c>
      <c r="E227" s="24">
        <v>20128504</v>
      </c>
      <c r="F227" s="24">
        <v>17750365</v>
      </c>
      <c r="G227" s="31">
        <f t="shared" si="42"/>
        <v>0.88185217341537159</v>
      </c>
      <c r="H227" s="23">
        <v>5223254</v>
      </c>
      <c r="I227" s="24">
        <v>2721696</v>
      </c>
      <c r="J227" s="24">
        <v>453122</v>
      </c>
      <c r="K227" s="23">
        <v>8398072</v>
      </c>
      <c r="L227" s="23">
        <v>156557</v>
      </c>
      <c r="M227" s="24">
        <v>426769</v>
      </c>
      <c r="N227" s="24">
        <v>978257</v>
      </c>
      <c r="O227" s="23">
        <v>1561583</v>
      </c>
      <c r="P227" s="23">
        <v>459458</v>
      </c>
      <c r="Q227" s="24">
        <v>542172</v>
      </c>
      <c r="R227" s="24">
        <v>3861478</v>
      </c>
      <c r="S227" s="23">
        <v>4863108</v>
      </c>
      <c r="T227" s="23">
        <v>961896</v>
      </c>
      <c r="U227" s="24">
        <v>950939</v>
      </c>
      <c r="V227" s="24">
        <v>1014767</v>
      </c>
      <c r="W227" s="35">
        <v>2927602</v>
      </c>
    </row>
    <row r="228" spans="1:23" ht="13" customHeight="1" x14ac:dyDescent="0.3">
      <c r="A228" s="17" t="s">
        <v>0</v>
      </c>
      <c r="B228" s="18" t="s">
        <v>405</v>
      </c>
      <c r="C228" s="19" t="s">
        <v>0</v>
      </c>
      <c r="D228" s="25">
        <f>SUM(D223:D227)</f>
        <v>522998981</v>
      </c>
      <c r="E228" s="26">
        <f>SUM(E223:E227)</f>
        <v>599074972</v>
      </c>
      <c r="F228" s="26">
        <f>SUM(F223:F227)</f>
        <v>655340993</v>
      </c>
      <c r="G228" s="32">
        <f t="shared" si="42"/>
        <v>1.0939215016981214</v>
      </c>
      <c r="H228" s="25">
        <f t="shared" ref="H228:W228" si="45">SUM(H223:H227)</f>
        <v>16506177</v>
      </c>
      <c r="I228" s="26">
        <f t="shared" si="45"/>
        <v>27293145</v>
      </c>
      <c r="J228" s="26">
        <f t="shared" si="45"/>
        <v>51861969</v>
      </c>
      <c r="K228" s="25">
        <f t="shared" si="45"/>
        <v>95661291</v>
      </c>
      <c r="L228" s="25">
        <f t="shared" si="45"/>
        <v>51771923</v>
      </c>
      <c r="M228" s="26">
        <f t="shared" si="45"/>
        <v>77209571</v>
      </c>
      <c r="N228" s="26">
        <f t="shared" si="45"/>
        <v>65857576</v>
      </c>
      <c r="O228" s="25">
        <f t="shared" si="45"/>
        <v>194839070</v>
      </c>
      <c r="P228" s="25">
        <f t="shared" si="45"/>
        <v>47355760</v>
      </c>
      <c r="Q228" s="26">
        <f t="shared" si="45"/>
        <v>41123025</v>
      </c>
      <c r="R228" s="26">
        <f t="shared" si="45"/>
        <v>68267367</v>
      </c>
      <c r="S228" s="25">
        <f t="shared" si="45"/>
        <v>156746152</v>
      </c>
      <c r="T228" s="25">
        <f t="shared" si="45"/>
        <v>56235424</v>
      </c>
      <c r="U228" s="26">
        <f t="shared" si="45"/>
        <v>56637953</v>
      </c>
      <c r="V228" s="26">
        <f t="shared" si="45"/>
        <v>95221103</v>
      </c>
      <c r="W228" s="36">
        <f t="shared" si="45"/>
        <v>208094480</v>
      </c>
    </row>
    <row r="229" spans="1:23" ht="13" customHeight="1" x14ac:dyDescent="0.3">
      <c r="A229" s="17" t="s">
        <v>0</v>
      </c>
      <c r="B229" s="18" t="s">
        <v>406</v>
      </c>
      <c r="C229" s="19" t="s">
        <v>0</v>
      </c>
      <c r="D229" s="25">
        <f>SUM(D206:D213,D215:D221,D223:D227)</f>
        <v>1768512863</v>
      </c>
      <c r="E229" s="26">
        <f>SUM(E206:E213,E215:E221,E223:E227)</f>
        <v>2007725922</v>
      </c>
      <c r="F229" s="26">
        <f>SUM(F206:F213,F215:F221,F223:F227)</f>
        <v>2063913096</v>
      </c>
      <c r="G229" s="32">
        <f t="shared" si="42"/>
        <v>1.0279854801814927</v>
      </c>
      <c r="H229" s="25">
        <f t="shared" ref="H229:W229" si="46">SUM(H206:H213,H215:H221,H223:H227)</f>
        <v>76901662</v>
      </c>
      <c r="I229" s="26">
        <f t="shared" si="46"/>
        <v>109685670</v>
      </c>
      <c r="J229" s="26">
        <f t="shared" si="46"/>
        <v>152383779</v>
      </c>
      <c r="K229" s="25">
        <f t="shared" si="46"/>
        <v>338971111</v>
      </c>
      <c r="L229" s="25">
        <f t="shared" si="46"/>
        <v>186614263</v>
      </c>
      <c r="M229" s="26">
        <f t="shared" si="46"/>
        <v>180788191</v>
      </c>
      <c r="N229" s="26">
        <f t="shared" si="46"/>
        <v>250037232</v>
      </c>
      <c r="O229" s="25">
        <f t="shared" si="46"/>
        <v>617439686</v>
      </c>
      <c r="P229" s="25">
        <f t="shared" si="46"/>
        <v>134930120</v>
      </c>
      <c r="Q229" s="26">
        <f t="shared" si="46"/>
        <v>115279641</v>
      </c>
      <c r="R229" s="26">
        <f t="shared" si="46"/>
        <v>211671245</v>
      </c>
      <c r="S229" s="25">
        <f t="shared" si="46"/>
        <v>461881006</v>
      </c>
      <c r="T229" s="25">
        <f t="shared" si="46"/>
        <v>149908591</v>
      </c>
      <c r="U229" s="26">
        <f t="shared" si="46"/>
        <v>175214400</v>
      </c>
      <c r="V229" s="26">
        <f t="shared" si="46"/>
        <v>320498302</v>
      </c>
      <c r="W229" s="36">
        <f t="shared" si="46"/>
        <v>645621293</v>
      </c>
    </row>
    <row r="230" spans="1:23" ht="13" customHeight="1" x14ac:dyDescent="0.3">
      <c r="A230" s="10"/>
      <c r="B230" s="11" t="s">
        <v>594</v>
      </c>
      <c r="D230" s="27"/>
      <c r="E230" s="28"/>
      <c r="F230" s="28"/>
      <c r="G230" s="33"/>
      <c r="H230" s="27"/>
      <c r="I230" s="28"/>
      <c r="J230" s="28"/>
      <c r="K230" s="27"/>
      <c r="L230" s="27"/>
      <c r="M230" s="28"/>
      <c r="N230" s="28"/>
      <c r="O230" s="27"/>
      <c r="P230" s="27"/>
      <c r="Q230" s="28"/>
      <c r="R230" s="28"/>
      <c r="S230" s="27"/>
      <c r="T230" s="27"/>
      <c r="U230" s="28"/>
      <c r="V230" s="28"/>
      <c r="W230" s="37"/>
    </row>
    <row r="231" spans="1:23" ht="13" customHeight="1" x14ac:dyDescent="0.3">
      <c r="A231" s="13" t="s">
        <v>0</v>
      </c>
      <c r="B231" s="11" t="s">
        <v>407</v>
      </c>
      <c r="D231" s="27"/>
      <c r="E231" s="28"/>
      <c r="F231" s="28"/>
      <c r="G231" s="33"/>
      <c r="H231" s="27"/>
      <c r="I231" s="28"/>
      <c r="J231" s="28"/>
      <c r="K231" s="27"/>
      <c r="L231" s="27"/>
      <c r="M231" s="28"/>
      <c r="N231" s="28"/>
      <c r="O231" s="27"/>
      <c r="P231" s="27"/>
      <c r="Q231" s="28"/>
      <c r="R231" s="28"/>
      <c r="S231" s="27"/>
      <c r="T231" s="27"/>
      <c r="U231" s="28"/>
      <c r="V231" s="28"/>
      <c r="W231" s="37"/>
    </row>
    <row r="232" spans="1:23" ht="13" customHeight="1" x14ac:dyDescent="0.3">
      <c r="A232" s="14" t="s">
        <v>20</v>
      </c>
      <c r="B232" s="15" t="s">
        <v>408</v>
      </c>
      <c r="C232" s="16" t="s">
        <v>409</v>
      </c>
      <c r="D232" s="23">
        <v>26620934</v>
      </c>
      <c r="E232" s="24">
        <v>26450934</v>
      </c>
      <c r="F232" s="24">
        <v>25238402</v>
      </c>
      <c r="G232" s="31">
        <f t="shared" ref="G232:G258" si="47">IF(($E232     =0),0,($F232     /$E232     ))</f>
        <v>0.95415919906646773</v>
      </c>
      <c r="H232" s="23">
        <v>628540</v>
      </c>
      <c r="I232" s="24">
        <v>899953</v>
      </c>
      <c r="J232" s="24">
        <v>763984</v>
      </c>
      <c r="K232" s="23">
        <v>2292477</v>
      </c>
      <c r="L232" s="23">
        <v>3224912</v>
      </c>
      <c r="M232" s="24">
        <v>938899</v>
      </c>
      <c r="N232" s="24">
        <v>707192</v>
      </c>
      <c r="O232" s="23">
        <v>4871003</v>
      </c>
      <c r="P232" s="23">
        <v>2615264</v>
      </c>
      <c r="Q232" s="24">
        <v>2769552</v>
      </c>
      <c r="R232" s="24">
        <v>5260322</v>
      </c>
      <c r="S232" s="23">
        <v>10645138</v>
      </c>
      <c r="T232" s="23">
        <v>1872449</v>
      </c>
      <c r="U232" s="24">
        <v>1128568</v>
      </c>
      <c r="V232" s="24">
        <v>4428767</v>
      </c>
      <c r="W232" s="35">
        <v>7429784</v>
      </c>
    </row>
    <row r="233" spans="1:23" ht="13" customHeight="1" x14ac:dyDescent="0.3">
      <c r="A233" s="14" t="s">
        <v>20</v>
      </c>
      <c r="B233" s="15" t="s">
        <v>410</v>
      </c>
      <c r="C233" s="16" t="s">
        <v>411</v>
      </c>
      <c r="D233" s="23">
        <v>98985381</v>
      </c>
      <c r="E233" s="24">
        <v>89395560</v>
      </c>
      <c r="F233" s="24">
        <v>337271328</v>
      </c>
      <c r="G233" s="31">
        <f t="shared" si="47"/>
        <v>3.772797306711877</v>
      </c>
      <c r="H233" s="23">
        <v>3517896</v>
      </c>
      <c r="I233" s="24">
        <v>16209028</v>
      </c>
      <c r="J233" s="24">
        <v>18920564</v>
      </c>
      <c r="K233" s="23">
        <v>38647488</v>
      </c>
      <c r="L233" s="23">
        <v>7280557</v>
      </c>
      <c r="M233" s="24">
        <v>13696499</v>
      </c>
      <c r="N233" s="24">
        <v>63539415</v>
      </c>
      <c r="O233" s="23">
        <v>84516471</v>
      </c>
      <c r="P233" s="23">
        <v>7829456</v>
      </c>
      <c r="Q233" s="24">
        <v>9957312</v>
      </c>
      <c r="R233" s="24">
        <v>103970188</v>
      </c>
      <c r="S233" s="23">
        <v>121756956</v>
      </c>
      <c r="T233" s="23">
        <v>13379162</v>
      </c>
      <c r="U233" s="24">
        <v>35729961</v>
      </c>
      <c r="V233" s="24">
        <v>43241290</v>
      </c>
      <c r="W233" s="35">
        <v>92350413</v>
      </c>
    </row>
    <row r="234" spans="1:23" ht="13" customHeight="1" x14ac:dyDescent="0.3">
      <c r="A234" s="14" t="s">
        <v>20</v>
      </c>
      <c r="B234" s="15" t="s">
        <v>412</v>
      </c>
      <c r="C234" s="16" t="s">
        <v>413</v>
      </c>
      <c r="D234" s="23">
        <v>404250816</v>
      </c>
      <c r="E234" s="24">
        <v>422275698</v>
      </c>
      <c r="F234" s="24">
        <v>172381660</v>
      </c>
      <c r="G234" s="31">
        <f t="shared" si="47"/>
        <v>0.40822065019711362</v>
      </c>
      <c r="H234" s="23">
        <v>1430583</v>
      </c>
      <c r="I234" s="24">
        <v>19213089</v>
      </c>
      <c r="J234" s="24">
        <v>11097574</v>
      </c>
      <c r="K234" s="23">
        <v>31741246</v>
      </c>
      <c r="L234" s="23">
        <v>12267141</v>
      </c>
      <c r="M234" s="24">
        <v>7721457</v>
      </c>
      <c r="N234" s="24">
        <v>26392988</v>
      </c>
      <c r="O234" s="23">
        <v>46381586</v>
      </c>
      <c r="P234" s="23">
        <v>13672713</v>
      </c>
      <c r="Q234" s="24">
        <v>8562711</v>
      </c>
      <c r="R234" s="24">
        <v>521530</v>
      </c>
      <c r="S234" s="23">
        <v>22756954</v>
      </c>
      <c r="T234" s="23">
        <v>27893191</v>
      </c>
      <c r="U234" s="24">
        <v>11667567</v>
      </c>
      <c r="V234" s="24">
        <v>31941116</v>
      </c>
      <c r="W234" s="35">
        <v>71501874</v>
      </c>
    </row>
    <row r="235" spans="1:23" ht="13" customHeight="1" x14ac:dyDescent="0.3">
      <c r="A235" s="14" t="s">
        <v>20</v>
      </c>
      <c r="B235" s="15" t="s">
        <v>414</v>
      </c>
      <c r="C235" s="16" t="s">
        <v>415</v>
      </c>
      <c r="D235" s="23">
        <v>17845000</v>
      </c>
      <c r="E235" s="24">
        <v>20531665</v>
      </c>
      <c r="F235" s="24">
        <v>14277015</v>
      </c>
      <c r="G235" s="31">
        <f t="shared" si="47"/>
        <v>0.69536567053865339</v>
      </c>
      <c r="H235" s="23">
        <v>0</v>
      </c>
      <c r="I235" s="24">
        <v>0</v>
      </c>
      <c r="J235" s="24">
        <v>4686</v>
      </c>
      <c r="K235" s="23">
        <v>4686</v>
      </c>
      <c r="L235" s="23">
        <v>597379</v>
      </c>
      <c r="M235" s="24">
        <v>3104415</v>
      </c>
      <c r="N235" s="24">
        <v>3823866</v>
      </c>
      <c r="O235" s="23">
        <v>7525660</v>
      </c>
      <c r="P235" s="23">
        <v>648886</v>
      </c>
      <c r="Q235" s="24">
        <v>0</v>
      </c>
      <c r="R235" s="24">
        <v>1477597</v>
      </c>
      <c r="S235" s="23">
        <v>2126483</v>
      </c>
      <c r="T235" s="23">
        <v>708872</v>
      </c>
      <c r="U235" s="24">
        <v>1422023</v>
      </c>
      <c r="V235" s="24">
        <v>2489291</v>
      </c>
      <c r="W235" s="35">
        <v>4620186</v>
      </c>
    </row>
    <row r="236" spans="1:23" ht="13" customHeight="1" x14ac:dyDescent="0.3">
      <c r="A236" s="14" t="s">
        <v>20</v>
      </c>
      <c r="B236" s="15" t="s">
        <v>416</v>
      </c>
      <c r="C236" s="16" t="s">
        <v>417</v>
      </c>
      <c r="D236" s="23">
        <v>98223661</v>
      </c>
      <c r="E236" s="24">
        <v>89881258</v>
      </c>
      <c r="F236" s="24">
        <v>80194190</v>
      </c>
      <c r="G236" s="31">
        <f t="shared" si="47"/>
        <v>0.89222371587188953</v>
      </c>
      <c r="H236" s="23">
        <v>892360</v>
      </c>
      <c r="I236" s="24">
        <v>9578342</v>
      </c>
      <c r="J236" s="24">
        <v>9274626</v>
      </c>
      <c r="K236" s="23">
        <v>19745328</v>
      </c>
      <c r="L236" s="23">
        <v>2102643</v>
      </c>
      <c r="M236" s="24">
        <v>6274415</v>
      </c>
      <c r="N236" s="24">
        <v>12071497</v>
      </c>
      <c r="O236" s="23">
        <v>20448555</v>
      </c>
      <c r="P236" s="23">
        <v>2140857</v>
      </c>
      <c r="Q236" s="24">
        <v>4211871</v>
      </c>
      <c r="R236" s="24">
        <v>7573489</v>
      </c>
      <c r="S236" s="23">
        <v>13926217</v>
      </c>
      <c r="T236" s="23">
        <v>3093942</v>
      </c>
      <c r="U236" s="24">
        <v>11910966</v>
      </c>
      <c r="V236" s="24">
        <v>11069182</v>
      </c>
      <c r="W236" s="35">
        <v>26074090</v>
      </c>
    </row>
    <row r="237" spans="1:23" ht="13" customHeight="1" x14ac:dyDescent="0.3">
      <c r="A237" s="14" t="s">
        <v>35</v>
      </c>
      <c r="B237" s="15" t="s">
        <v>418</v>
      </c>
      <c r="C237" s="16" t="s">
        <v>419</v>
      </c>
      <c r="D237" s="23">
        <v>900000</v>
      </c>
      <c r="E237" s="24">
        <v>2332656</v>
      </c>
      <c r="F237" s="24">
        <v>1025552</v>
      </c>
      <c r="G237" s="31">
        <f t="shared" si="47"/>
        <v>0.43964990980238833</v>
      </c>
      <c r="H237" s="23">
        <v>32504</v>
      </c>
      <c r="I237" s="24">
        <v>13015</v>
      </c>
      <c r="J237" s="24">
        <v>9928</v>
      </c>
      <c r="K237" s="23">
        <v>55447</v>
      </c>
      <c r="L237" s="23">
        <v>0</v>
      </c>
      <c r="M237" s="24">
        <v>4921</v>
      </c>
      <c r="N237" s="24">
        <v>4348</v>
      </c>
      <c r="O237" s="23">
        <v>9269</v>
      </c>
      <c r="P237" s="23">
        <v>0</v>
      </c>
      <c r="Q237" s="24">
        <v>2195</v>
      </c>
      <c r="R237" s="24">
        <v>1164</v>
      </c>
      <c r="S237" s="23">
        <v>3359</v>
      </c>
      <c r="T237" s="23">
        <v>203567</v>
      </c>
      <c r="U237" s="24">
        <v>82670</v>
      </c>
      <c r="V237" s="24">
        <v>671240</v>
      </c>
      <c r="W237" s="35">
        <v>957477</v>
      </c>
    </row>
    <row r="238" spans="1:23" ht="13" customHeight="1" x14ac:dyDescent="0.3">
      <c r="A238" s="17" t="s">
        <v>0</v>
      </c>
      <c r="B238" s="18" t="s">
        <v>420</v>
      </c>
      <c r="C238" s="19" t="s">
        <v>0</v>
      </c>
      <c r="D238" s="25">
        <f>SUM(D232:D237)</f>
        <v>646825792</v>
      </c>
      <c r="E238" s="26">
        <f>SUM(E232:E237)</f>
        <v>650867771</v>
      </c>
      <c r="F238" s="26">
        <f>SUM(F232:F237)</f>
        <v>630388147</v>
      </c>
      <c r="G238" s="32">
        <f t="shared" si="47"/>
        <v>0.96853489308813845</v>
      </c>
      <c r="H238" s="25">
        <f t="shared" ref="H238:W238" si="48">SUM(H232:H237)</f>
        <v>6501883</v>
      </c>
      <c r="I238" s="26">
        <f t="shared" si="48"/>
        <v>45913427</v>
      </c>
      <c r="J238" s="26">
        <f t="shared" si="48"/>
        <v>40071362</v>
      </c>
      <c r="K238" s="25">
        <f t="shared" si="48"/>
        <v>92486672</v>
      </c>
      <c r="L238" s="25">
        <f t="shared" si="48"/>
        <v>25472632</v>
      </c>
      <c r="M238" s="26">
        <f t="shared" si="48"/>
        <v>31740606</v>
      </c>
      <c r="N238" s="26">
        <f t="shared" si="48"/>
        <v>106539306</v>
      </c>
      <c r="O238" s="25">
        <f t="shared" si="48"/>
        <v>163752544</v>
      </c>
      <c r="P238" s="25">
        <f t="shared" si="48"/>
        <v>26907176</v>
      </c>
      <c r="Q238" s="26">
        <f t="shared" si="48"/>
        <v>25503641</v>
      </c>
      <c r="R238" s="26">
        <f t="shared" si="48"/>
        <v>118804290</v>
      </c>
      <c r="S238" s="25">
        <f t="shared" si="48"/>
        <v>171215107</v>
      </c>
      <c r="T238" s="25">
        <f t="shared" si="48"/>
        <v>47151183</v>
      </c>
      <c r="U238" s="26">
        <f t="shared" si="48"/>
        <v>61941755</v>
      </c>
      <c r="V238" s="26">
        <f t="shared" si="48"/>
        <v>93840886</v>
      </c>
      <c r="W238" s="36">
        <f t="shared" si="48"/>
        <v>202933824</v>
      </c>
    </row>
    <row r="239" spans="1:23" ht="13" customHeight="1" x14ac:dyDescent="0.3">
      <c r="A239" s="14" t="s">
        <v>20</v>
      </c>
      <c r="B239" s="15" t="s">
        <v>421</v>
      </c>
      <c r="C239" s="16" t="s">
        <v>422</v>
      </c>
      <c r="D239" s="23">
        <v>9500004</v>
      </c>
      <c r="E239" s="24">
        <v>9200016</v>
      </c>
      <c r="F239" s="24">
        <v>6210206</v>
      </c>
      <c r="G239" s="31">
        <f t="shared" si="47"/>
        <v>0.67502121735440457</v>
      </c>
      <c r="H239" s="23">
        <v>263718</v>
      </c>
      <c r="I239" s="24">
        <v>1011979</v>
      </c>
      <c r="J239" s="24">
        <v>497139</v>
      </c>
      <c r="K239" s="23">
        <v>1772836</v>
      </c>
      <c r="L239" s="23">
        <v>1564945</v>
      </c>
      <c r="M239" s="24">
        <v>376817</v>
      </c>
      <c r="N239" s="24">
        <v>456626</v>
      </c>
      <c r="O239" s="23">
        <v>2398388</v>
      </c>
      <c r="P239" s="23">
        <v>400</v>
      </c>
      <c r="Q239" s="24">
        <v>320297</v>
      </c>
      <c r="R239" s="24">
        <v>195778</v>
      </c>
      <c r="S239" s="23">
        <v>516475</v>
      </c>
      <c r="T239" s="23">
        <v>67103</v>
      </c>
      <c r="U239" s="24">
        <v>243378</v>
      </c>
      <c r="V239" s="24">
        <v>1212026</v>
      </c>
      <c r="W239" s="35">
        <v>1522507</v>
      </c>
    </row>
    <row r="240" spans="1:23" ht="13" customHeight="1" x14ac:dyDescent="0.3">
      <c r="A240" s="14" t="s">
        <v>20</v>
      </c>
      <c r="B240" s="15" t="s">
        <v>423</v>
      </c>
      <c r="C240" s="16" t="s">
        <v>424</v>
      </c>
      <c r="D240" s="23">
        <v>12249367</v>
      </c>
      <c r="E240" s="24">
        <v>13613827</v>
      </c>
      <c r="F240" s="24">
        <v>5197517</v>
      </c>
      <c r="G240" s="31">
        <f t="shared" si="47"/>
        <v>0.38178221303972792</v>
      </c>
      <c r="H240" s="23">
        <v>16700</v>
      </c>
      <c r="I240" s="24">
        <v>228471</v>
      </c>
      <c r="J240" s="24">
        <v>350490</v>
      </c>
      <c r="K240" s="23">
        <v>595661</v>
      </c>
      <c r="L240" s="23">
        <v>96394</v>
      </c>
      <c r="M240" s="24">
        <v>11380</v>
      </c>
      <c r="N240" s="24">
        <v>1441047</v>
      </c>
      <c r="O240" s="23">
        <v>1548821</v>
      </c>
      <c r="P240" s="23">
        <v>740143</v>
      </c>
      <c r="Q240" s="24">
        <v>460326</v>
      </c>
      <c r="R240" s="24">
        <v>155181</v>
      </c>
      <c r="S240" s="23">
        <v>1355650</v>
      </c>
      <c r="T240" s="23">
        <v>1355824</v>
      </c>
      <c r="U240" s="24">
        <v>341561</v>
      </c>
      <c r="V240" s="24">
        <v>0</v>
      </c>
      <c r="W240" s="35">
        <v>1697385</v>
      </c>
    </row>
    <row r="241" spans="1:23" ht="13" customHeight="1" x14ac:dyDescent="0.3">
      <c r="A241" s="14" t="s">
        <v>20</v>
      </c>
      <c r="B241" s="15" t="s">
        <v>425</v>
      </c>
      <c r="C241" s="16" t="s">
        <v>426</v>
      </c>
      <c r="D241" s="23">
        <v>55680088</v>
      </c>
      <c r="E241" s="24">
        <v>88946868</v>
      </c>
      <c r="F241" s="24">
        <v>67536997</v>
      </c>
      <c r="G241" s="31">
        <f t="shared" si="47"/>
        <v>0.75929595407451556</v>
      </c>
      <c r="H241" s="23">
        <v>1100765</v>
      </c>
      <c r="I241" s="24">
        <v>1110462</v>
      </c>
      <c r="J241" s="24">
        <v>3066256</v>
      </c>
      <c r="K241" s="23">
        <v>5277483</v>
      </c>
      <c r="L241" s="23">
        <v>7539324</v>
      </c>
      <c r="M241" s="24">
        <v>10346500</v>
      </c>
      <c r="N241" s="24">
        <v>11739320</v>
      </c>
      <c r="O241" s="23">
        <v>29625144</v>
      </c>
      <c r="P241" s="23">
        <v>2649548</v>
      </c>
      <c r="Q241" s="24">
        <v>2195517</v>
      </c>
      <c r="R241" s="24">
        <v>-15400054</v>
      </c>
      <c r="S241" s="23">
        <v>-10554989</v>
      </c>
      <c r="T241" s="23">
        <v>10296479</v>
      </c>
      <c r="U241" s="24">
        <v>16320790</v>
      </c>
      <c r="V241" s="24">
        <v>16572090</v>
      </c>
      <c r="W241" s="35">
        <v>43189359</v>
      </c>
    </row>
    <row r="242" spans="1:23" ht="13" customHeight="1" x14ac:dyDescent="0.3">
      <c r="A242" s="14" t="s">
        <v>20</v>
      </c>
      <c r="B242" s="15" t="s">
        <v>427</v>
      </c>
      <c r="C242" s="16" t="s">
        <v>428</v>
      </c>
      <c r="D242" s="23">
        <v>7100000</v>
      </c>
      <c r="E242" s="24">
        <v>8600000</v>
      </c>
      <c r="F242" s="24">
        <v>2638223</v>
      </c>
      <c r="G242" s="31">
        <f t="shared" si="47"/>
        <v>0.30677011627906975</v>
      </c>
      <c r="H242" s="23">
        <v>315760</v>
      </c>
      <c r="I242" s="24">
        <v>1436536</v>
      </c>
      <c r="J242" s="24">
        <v>2799</v>
      </c>
      <c r="K242" s="23">
        <v>1755095</v>
      </c>
      <c r="L242" s="23">
        <v>574</v>
      </c>
      <c r="M242" s="24">
        <v>497</v>
      </c>
      <c r="N242" s="24">
        <v>241372</v>
      </c>
      <c r="O242" s="23">
        <v>242443</v>
      </c>
      <c r="P242" s="23">
        <v>24509</v>
      </c>
      <c r="Q242" s="24">
        <v>66500</v>
      </c>
      <c r="R242" s="24">
        <v>0</v>
      </c>
      <c r="S242" s="23">
        <v>91009</v>
      </c>
      <c r="T242" s="23">
        <v>339400</v>
      </c>
      <c r="U242" s="24">
        <v>0</v>
      </c>
      <c r="V242" s="24">
        <v>210276</v>
      </c>
      <c r="W242" s="35">
        <v>549676</v>
      </c>
    </row>
    <row r="243" spans="1:23" ht="13" customHeight="1" x14ac:dyDescent="0.3">
      <c r="A243" s="14" t="s">
        <v>20</v>
      </c>
      <c r="B243" s="15" t="s">
        <v>429</v>
      </c>
      <c r="C243" s="16" t="s">
        <v>430</v>
      </c>
      <c r="D243" s="23">
        <v>12190670</v>
      </c>
      <c r="E243" s="24">
        <v>8400913</v>
      </c>
      <c r="F243" s="24">
        <v>2020447</v>
      </c>
      <c r="G243" s="31">
        <f t="shared" si="47"/>
        <v>0.24050326434757746</v>
      </c>
      <c r="H243" s="23">
        <v>35790</v>
      </c>
      <c r="I243" s="24">
        <v>158244</v>
      </c>
      <c r="J243" s="24">
        <v>254980</v>
      </c>
      <c r="K243" s="23">
        <v>449014</v>
      </c>
      <c r="L243" s="23">
        <v>71337</v>
      </c>
      <c r="M243" s="24">
        <v>141440</v>
      </c>
      <c r="N243" s="24">
        <v>18228</v>
      </c>
      <c r="O243" s="23">
        <v>231005</v>
      </c>
      <c r="P243" s="23">
        <v>232123</v>
      </c>
      <c r="Q243" s="24">
        <v>85116</v>
      </c>
      <c r="R243" s="24">
        <v>8836</v>
      </c>
      <c r="S243" s="23">
        <v>326075</v>
      </c>
      <c r="T243" s="23">
        <v>404222</v>
      </c>
      <c r="U243" s="24">
        <v>450023</v>
      </c>
      <c r="V243" s="24">
        <v>160108</v>
      </c>
      <c r="W243" s="35">
        <v>1014353</v>
      </c>
    </row>
    <row r="244" spans="1:23" ht="13" customHeight="1" x14ac:dyDescent="0.3">
      <c r="A244" s="14" t="s">
        <v>35</v>
      </c>
      <c r="B244" s="15" t="s">
        <v>431</v>
      </c>
      <c r="C244" s="16" t="s">
        <v>432</v>
      </c>
      <c r="D244" s="23">
        <v>210160000</v>
      </c>
      <c r="E244" s="24">
        <v>203160000</v>
      </c>
      <c r="F244" s="24">
        <v>169715563</v>
      </c>
      <c r="G244" s="31">
        <f t="shared" si="47"/>
        <v>0.83537882949399489</v>
      </c>
      <c r="H244" s="23">
        <v>0</v>
      </c>
      <c r="I244" s="24">
        <v>15960692</v>
      </c>
      <c r="J244" s="24">
        <v>12315203</v>
      </c>
      <c r="K244" s="23">
        <v>28275895</v>
      </c>
      <c r="L244" s="23">
        <v>15909685</v>
      </c>
      <c r="M244" s="24">
        <v>9484353</v>
      </c>
      <c r="N244" s="24">
        <v>40644889</v>
      </c>
      <c r="O244" s="23">
        <v>66038927</v>
      </c>
      <c r="P244" s="23">
        <v>146363</v>
      </c>
      <c r="Q244" s="24">
        <v>10420508</v>
      </c>
      <c r="R244" s="24">
        <v>11942887</v>
      </c>
      <c r="S244" s="23">
        <v>22509758</v>
      </c>
      <c r="T244" s="23">
        <v>22313620</v>
      </c>
      <c r="U244" s="24">
        <v>12053187</v>
      </c>
      <c r="V244" s="24">
        <v>18524176</v>
      </c>
      <c r="W244" s="35">
        <v>52890983</v>
      </c>
    </row>
    <row r="245" spans="1:23" ht="13" customHeight="1" x14ac:dyDescent="0.3">
      <c r="A245" s="17" t="s">
        <v>0</v>
      </c>
      <c r="B245" s="18" t="s">
        <v>433</v>
      </c>
      <c r="C245" s="19" t="s">
        <v>0</v>
      </c>
      <c r="D245" s="25">
        <f>SUM(D239:D244)</f>
        <v>306880129</v>
      </c>
      <c r="E245" s="26">
        <f>SUM(E239:E244)</f>
        <v>331921624</v>
      </c>
      <c r="F245" s="26">
        <f>SUM(F239:F244)</f>
        <v>253318953</v>
      </c>
      <c r="G245" s="32">
        <f t="shared" si="47"/>
        <v>0.76318906236732564</v>
      </c>
      <c r="H245" s="25">
        <f t="shared" ref="H245:W245" si="49">SUM(H239:H244)</f>
        <v>1732733</v>
      </c>
      <c r="I245" s="26">
        <f t="shared" si="49"/>
        <v>19906384</v>
      </c>
      <c r="J245" s="26">
        <f t="shared" si="49"/>
        <v>16486867</v>
      </c>
      <c r="K245" s="25">
        <f t="shared" si="49"/>
        <v>38125984</v>
      </c>
      <c r="L245" s="25">
        <f t="shared" si="49"/>
        <v>25182259</v>
      </c>
      <c r="M245" s="26">
        <f t="shared" si="49"/>
        <v>20360987</v>
      </c>
      <c r="N245" s="26">
        <f t="shared" si="49"/>
        <v>54541482</v>
      </c>
      <c r="O245" s="25">
        <f t="shared" si="49"/>
        <v>100084728</v>
      </c>
      <c r="P245" s="25">
        <f t="shared" si="49"/>
        <v>3793086</v>
      </c>
      <c r="Q245" s="26">
        <f t="shared" si="49"/>
        <v>13548264</v>
      </c>
      <c r="R245" s="26">
        <f t="shared" si="49"/>
        <v>-3097372</v>
      </c>
      <c r="S245" s="25">
        <f t="shared" si="49"/>
        <v>14243978</v>
      </c>
      <c r="T245" s="25">
        <f t="shared" si="49"/>
        <v>34776648</v>
      </c>
      <c r="U245" s="26">
        <f t="shared" si="49"/>
        <v>29408939</v>
      </c>
      <c r="V245" s="26">
        <f t="shared" si="49"/>
        <v>36678676</v>
      </c>
      <c r="W245" s="36">
        <f t="shared" si="49"/>
        <v>100864263</v>
      </c>
    </row>
    <row r="246" spans="1:23" ht="13" customHeight="1" x14ac:dyDescent="0.3">
      <c r="A246" s="14" t="s">
        <v>20</v>
      </c>
      <c r="B246" s="15" t="s">
        <v>434</v>
      </c>
      <c r="C246" s="16" t="s">
        <v>435</v>
      </c>
      <c r="D246" s="23">
        <v>7915200</v>
      </c>
      <c r="E246" s="24">
        <v>11948200</v>
      </c>
      <c r="F246" s="24">
        <v>8990855</v>
      </c>
      <c r="G246" s="31">
        <f t="shared" si="47"/>
        <v>0.75248614854120288</v>
      </c>
      <c r="H246" s="23">
        <v>87135</v>
      </c>
      <c r="I246" s="24">
        <v>276700</v>
      </c>
      <c r="J246" s="24">
        <v>136315</v>
      </c>
      <c r="K246" s="23">
        <v>500150</v>
      </c>
      <c r="L246" s="23">
        <v>1232405</v>
      </c>
      <c r="M246" s="24">
        <v>1832460</v>
      </c>
      <c r="N246" s="24">
        <v>668020</v>
      </c>
      <c r="O246" s="23">
        <v>3732885</v>
      </c>
      <c r="P246" s="23">
        <v>990252</v>
      </c>
      <c r="Q246" s="24">
        <v>5311</v>
      </c>
      <c r="R246" s="24">
        <v>30487</v>
      </c>
      <c r="S246" s="23">
        <v>1026050</v>
      </c>
      <c r="T246" s="23">
        <v>1334002</v>
      </c>
      <c r="U246" s="24">
        <v>1001768</v>
      </c>
      <c r="V246" s="24">
        <v>1396000</v>
      </c>
      <c r="W246" s="35">
        <v>3731770</v>
      </c>
    </row>
    <row r="247" spans="1:23" ht="13" customHeight="1" x14ac:dyDescent="0.3">
      <c r="A247" s="14" t="s">
        <v>20</v>
      </c>
      <c r="B247" s="15" t="s">
        <v>436</v>
      </c>
      <c r="C247" s="16" t="s">
        <v>437</v>
      </c>
      <c r="D247" s="23">
        <v>1916264</v>
      </c>
      <c r="E247" s="24">
        <v>1916264</v>
      </c>
      <c r="F247" s="24">
        <v>66177</v>
      </c>
      <c r="G247" s="31">
        <f t="shared" si="47"/>
        <v>3.4534385658761005E-2</v>
      </c>
      <c r="H247" s="23">
        <v>0</v>
      </c>
      <c r="I247" s="24">
        <v>0</v>
      </c>
      <c r="J247" s="24">
        <v>0</v>
      </c>
      <c r="K247" s="23">
        <v>0</v>
      </c>
      <c r="L247" s="23">
        <v>0</v>
      </c>
      <c r="M247" s="24">
        <v>0</v>
      </c>
      <c r="N247" s="24">
        <v>5099</v>
      </c>
      <c r="O247" s="23">
        <v>5099</v>
      </c>
      <c r="P247" s="23">
        <v>5364</v>
      </c>
      <c r="Q247" s="24">
        <v>0</v>
      </c>
      <c r="R247" s="24">
        <v>3080</v>
      </c>
      <c r="S247" s="23">
        <v>8444</v>
      </c>
      <c r="T247" s="23">
        <v>52634</v>
      </c>
      <c r="U247" s="24">
        <v>0</v>
      </c>
      <c r="V247" s="24">
        <v>0</v>
      </c>
      <c r="W247" s="35">
        <v>52634</v>
      </c>
    </row>
    <row r="248" spans="1:23" ht="13" customHeight="1" x14ac:dyDescent="0.3">
      <c r="A248" s="14" t="s">
        <v>20</v>
      </c>
      <c r="B248" s="15" t="s">
        <v>438</v>
      </c>
      <c r="C248" s="16" t="s">
        <v>439</v>
      </c>
      <c r="D248" s="23">
        <v>17210000</v>
      </c>
      <c r="E248" s="24">
        <v>15210000</v>
      </c>
      <c r="F248" s="24">
        <v>16798554</v>
      </c>
      <c r="G248" s="31">
        <f t="shared" si="47"/>
        <v>1.1044414201183432</v>
      </c>
      <c r="H248" s="23">
        <v>351093</v>
      </c>
      <c r="I248" s="24">
        <v>356090</v>
      </c>
      <c r="J248" s="24">
        <v>357309</v>
      </c>
      <c r="K248" s="23">
        <v>1064492</v>
      </c>
      <c r="L248" s="23">
        <v>276745</v>
      </c>
      <c r="M248" s="24">
        <v>948600</v>
      </c>
      <c r="N248" s="24">
        <v>3017351</v>
      </c>
      <c r="O248" s="23">
        <v>4242696</v>
      </c>
      <c r="P248" s="23">
        <v>906716</v>
      </c>
      <c r="Q248" s="24">
        <v>387153</v>
      </c>
      <c r="R248" s="24">
        <v>3398065</v>
      </c>
      <c r="S248" s="23">
        <v>4691934</v>
      </c>
      <c r="T248" s="23">
        <v>236818</v>
      </c>
      <c r="U248" s="24">
        <v>2089576</v>
      </c>
      <c r="V248" s="24">
        <v>4473038</v>
      </c>
      <c r="W248" s="35">
        <v>6799432</v>
      </c>
    </row>
    <row r="249" spans="1:23" ht="13" customHeight="1" x14ac:dyDescent="0.3">
      <c r="A249" s="14" t="s">
        <v>20</v>
      </c>
      <c r="B249" s="15" t="s">
        <v>440</v>
      </c>
      <c r="C249" s="16" t="s">
        <v>441</v>
      </c>
      <c r="D249" s="23">
        <v>16878304</v>
      </c>
      <c r="E249" s="24">
        <v>12984854</v>
      </c>
      <c r="F249" s="24">
        <v>10103680</v>
      </c>
      <c r="G249" s="31">
        <f t="shared" si="47"/>
        <v>0.77811271501396939</v>
      </c>
      <c r="H249" s="23">
        <v>104027</v>
      </c>
      <c r="I249" s="24">
        <v>977878</v>
      </c>
      <c r="J249" s="24">
        <v>334636</v>
      </c>
      <c r="K249" s="23">
        <v>1416541</v>
      </c>
      <c r="L249" s="23">
        <v>1550301</v>
      </c>
      <c r="M249" s="24">
        <v>766722</v>
      </c>
      <c r="N249" s="24">
        <v>1101817</v>
      </c>
      <c r="O249" s="23">
        <v>3418840</v>
      </c>
      <c r="P249" s="23">
        <v>707923</v>
      </c>
      <c r="Q249" s="24">
        <v>154102</v>
      </c>
      <c r="R249" s="24">
        <v>1582762</v>
      </c>
      <c r="S249" s="23">
        <v>2444787</v>
      </c>
      <c r="T249" s="23">
        <v>821085</v>
      </c>
      <c r="U249" s="24">
        <v>803872</v>
      </c>
      <c r="V249" s="24">
        <v>1198555</v>
      </c>
      <c r="W249" s="35">
        <v>2823512</v>
      </c>
    </row>
    <row r="250" spans="1:23" ht="13" customHeight="1" x14ac:dyDescent="0.3">
      <c r="A250" s="14" t="s">
        <v>20</v>
      </c>
      <c r="B250" s="15" t="s">
        <v>442</v>
      </c>
      <c r="C250" s="16" t="s">
        <v>443</v>
      </c>
      <c r="D250" s="23">
        <v>3369996</v>
      </c>
      <c r="E250" s="24">
        <v>4750008</v>
      </c>
      <c r="F250" s="24">
        <v>1841390</v>
      </c>
      <c r="G250" s="31">
        <f t="shared" si="47"/>
        <v>0.38766039972985311</v>
      </c>
      <c r="H250" s="23">
        <v>55058</v>
      </c>
      <c r="I250" s="24">
        <v>157894</v>
      </c>
      <c r="J250" s="24">
        <v>185252</v>
      </c>
      <c r="K250" s="23">
        <v>398204</v>
      </c>
      <c r="L250" s="23">
        <v>59870</v>
      </c>
      <c r="M250" s="24">
        <v>126835</v>
      </c>
      <c r="N250" s="24">
        <v>130471</v>
      </c>
      <c r="O250" s="23">
        <v>317176</v>
      </c>
      <c r="P250" s="23">
        <v>17257</v>
      </c>
      <c r="Q250" s="24">
        <v>19547</v>
      </c>
      <c r="R250" s="24">
        <v>135930</v>
      </c>
      <c r="S250" s="23">
        <v>172734</v>
      </c>
      <c r="T250" s="23">
        <v>171637</v>
      </c>
      <c r="U250" s="24">
        <v>511605</v>
      </c>
      <c r="V250" s="24">
        <v>270034</v>
      </c>
      <c r="W250" s="35">
        <v>953276</v>
      </c>
    </row>
    <row r="251" spans="1:23" ht="13" customHeight="1" x14ac:dyDescent="0.3">
      <c r="A251" s="14" t="s">
        <v>35</v>
      </c>
      <c r="B251" s="15" t="s">
        <v>444</v>
      </c>
      <c r="C251" s="16" t="s">
        <v>445</v>
      </c>
      <c r="D251" s="23">
        <v>66890000</v>
      </c>
      <c r="E251" s="24">
        <v>77140000</v>
      </c>
      <c r="F251" s="24">
        <v>46158794</v>
      </c>
      <c r="G251" s="31">
        <f t="shared" si="47"/>
        <v>0.59837689914441272</v>
      </c>
      <c r="H251" s="23">
        <v>55905</v>
      </c>
      <c r="I251" s="24">
        <v>0</v>
      </c>
      <c r="J251" s="24">
        <v>978870</v>
      </c>
      <c r="K251" s="23">
        <v>1034775</v>
      </c>
      <c r="L251" s="23">
        <v>536243</v>
      </c>
      <c r="M251" s="24">
        <v>6275304</v>
      </c>
      <c r="N251" s="24">
        <v>0</v>
      </c>
      <c r="O251" s="23">
        <v>6811547</v>
      </c>
      <c r="P251" s="23">
        <v>1368295</v>
      </c>
      <c r="Q251" s="24">
        <v>5197055</v>
      </c>
      <c r="R251" s="24">
        <v>11851733</v>
      </c>
      <c r="S251" s="23">
        <v>18417083</v>
      </c>
      <c r="T251" s="23">
        <v>0</v>
      </c>
      <c r="U251" s="24">
        <v>8242128</v>
      </c>
      <c r="V251" s="24">
        <v>11653261</v>
      </c>
      <c r="W251" s="35">
        <v>19895389</v>
      </c>
    </row>
    <row r="252" spans="1:23" ht="13" customHeight="1" x14ac:dyDescent="0.3">
      <c r="A252" s="17" t="s">
        <v>0</v>
      </c>
      <c r="B252" s="18" t="s">
        <v>446</v>
      </c>
      <c r="C252" s="19" t="s">
        <v>0</v>
      </c>
      <c r="D252" s="25">
        <f>SUM(D246:D251)</f>
        <v>114179764</v>
      </c>
      <c r="E252" s="26">
        <f>SUM(E246:E251)</f>
        <v>123949326</v>
      </c>
      <c r="F252" s="26">
        <f>SUM(F246:F251)</f>
        <v>83959450</v>
      </c>
      <c r="G252" s="32">
        <f t="shared" si="47"/>
        <v>0.67736915326187408</v>
      </c>
      <c r="H252" s="25">
        <f t="shared" ref="H252:W252" si="50">SUM(H246:H251)</f>
        <v>653218</v>
      </c>
      <c r="I252" s="26">
        <f t="shared" si="50"/>
        <v>1768562</v>
      </c>
      <c r="J252" s="26">
        <f t="shared" si="50"/>
        <v>1992382</v>
      </c>
      <c r="K252" s="25">
        <f t="shared" si="50"/>
        <v>4414162</v>
      </c>
      <c r="L252" s="25">
        <f t="shared" si="50"/>
        <v>3655564</v>
      </c>
      <c r="M252" s="26">
        <f t="shared" si="50"/>
        <v>9949921</v>
      </c>
      <c r="N252" s="26">
        <f t="shared" si="50"/>
        <v>4922758</v>
      </c>
      <c r="O252" s="25">
        <f t="shared" si="50"/>
        <v>18528243</v>
      </c>
      <c r="P252" s="25">
        <f t="shared" si="50"/>
        <v>3995807</v>
      </c>
      <c r="Q252" s="26">
        <f t="shared" si="50"/>
        <v>5763168</v>
      </c>
      <c r="R252" s="26">
        <f t="shared" si="50"/>
        <v>17002057</v>
      </c>
      <c r="S252" s="25">
        <f t="shared" si="50"/>
        <v>26761032</v>
      </c>
      <c r="T252" s="25">
        <f t="shared" si="50"/>
        <v>2616176</v>
      </c>
      <c r="U252" s="26">
        <f t="shared" si="50"/>
        <v>12648949</v>
      </c>
      <c r="V252" s="26">
        <f t="shared" si="50"/>
        <v>18990888</v>
      </c>
      <c r="W252" s="36">
        <f t="shared" si="50"/>
        <v>34256013</v>
      </c>
    </row>
    <row r="253" spans="1:23" ht="13" customHeight="1" x14ac:dyDescent="0.3">
      <c r="A253" s="14" t="s">
        <v>20</v>
      </c>
      <c r="B253" s="15" t="s">
        <v>447</v>
      </c>
      <c r="C253" s="16" t="s">
        <v>448</v>
      </c>
      <c r="D253" s="23">
        <v>420659416</v>
      </c>
      <c r="E253" s="24">
        <v>370174816</v>
      </c>
      <c r="F253" s="24">
        <v>129915729</v>
      </c>
      <c r="G253" s="31">
        <f t="shared" si="47"/>
        <v>0.35095777288101632</v>
      </c>
      <c r="H253" s="23">
        <v>3030983</v>
      </c>
      <c r="I253" s="24">
        <v>3845181</v>
      </c>
      <c r="J253" s="24">
        <v>3458471</v>
      </c>
      <c r="K253" s="23">
        <v>10334635</v>
      </c>
      <c r="L253" s="23">
        <v>10862347</v>
      </c>
      <c r="M253" s="24">
        <v>13282985</v>
      </c>
      <c r="N253" s="24">
        <v>43385759</v>
      </c>
      <c r="O253" s="23">
        <v>67531091</v>
      </c>
      <c r="P253" s="23">
        <v>7222366</v>
      </c>
      <c r="Q253" s="24">
        <v>8801922</v>
      </c>
      <c r="R253" s="24">
        <v>15222832</v>
      </c>
      <c r="S253" s="23">
        <v>31247120</v>
      </c>
      <c r="T253" s="23">
        <v>10984350</v>
      </c>
      <c r="U253" s="24">
        <v>9818533</v>
      </c>
      <c r="V253" s="24">
        <v>0</v>
      </c>
      <c r="W253" s="35">
        <v>20802883</v>
      </c>
    </row>
    <row r="254" spans="1:23" ht="13" customHeight="1" x14ac:dyDescent="0.3">
      <c r="A254" s="14" t="s">
        <v>20</v>
      </c>
      <c r="B254" s="15" t="s">
        <v>449</v>
      </c>
      <c r="C254" s="16" t="s">
        <v>450</v>
      </c>
      <c r="D254" s="23">
        <v>41684214</v>
      </c>
      <c r="E254" s="24">
        <v>41684214</v>
      </c>
      <c r="F254" s="24">
        <v>43748477</v>
      </c>
      <c r="G254" s="31">
        <f t="shared" si="47"/>
        <v>1.0495214567317979</v>
      </c>
      <c r="H254" s="23">
        <v>0</v>
      </c>
      <c r="I254" s="24">
        <v>324750</v>
      </c>
      <c r="J254" s="24">
        <v>5693</v>
      </c>
      <c r="K254" s="23">
        <v>330443</v>
      </c>
      <c r="L254" s="23">
        <v>4872608</v>
      </c>
      <c r="M254" s="24">
        <v>3748974</v>
      </c>
      <c r="N254" s="24">
        <v>5626731</v>
      </c>
      <c r="O254" s="23">
        <v>14248313</v>
      </c>
      <c r="P254" s="23">
        <v>2986901</v>
      </c>
      <c r="Q254" s="24">
        <v>409307</v>
      </c>
      <c r="R254" s="24">
        <v>5418635</v>
      </c>
      <c r="S254" s="23">
        <v>8814843</v>
      </c>
      <c r="T254" s="23">
        <v>1567815</v>
      </c>
      <c r="U254" s="24">
        <v>4272040</v>
      </c>
      <c r="V254" s="24">
        <v>14515023</v>
      </c>
      <c r="W254" s="35">
        <v>20354878</v>
      </c>
    </row>
    <row r="255" spans="1:23" ht="13" customHeight="1" x14ac:dyDescent="0.3">
      <c r="A255" s="14" t="s">
        <v>20</v>
      </c>
      <c r="B255" s="15" t="s">
        <v>451</v>
      </c>
      <c r="C255" s="16" t="s">
        <v>452</v>
      </c>
      <c r="D255" s="23">
        <v>99605981</v>
      </c>
      <c r="E255" s="24">
        <v>142944791</v>
      </c>
      <c r="F255" s="24">
        <v>-154413843</v>
      </c>
      <c r="G255" s="31">
        <f t="shared" si="47"/>
        <v>-1.0802341373880493</v>
      </c>
      <c r="H255" s="23">
        <v>5246193</v>
      </c>
      <c r="I255" s="24">
        <v>-29424515</v>
      </c>
      <c r="J255" s="24">
        <v>-10413939</v>
      </c>
      <c r="K255" s="23">
        <v>-34592261</v>
      </c>
      <c r="L255" s="23">
        <v>10097615</v>
      </c>
      <c r="M255" s="24">
        <v>12315878</v>
      </c>
      <c r="N255" s="24">
        <v>-16630588</v>
      </c>
      <c r="O255" s="23">
        <v>5782905</v>
      </c>
      <c r="P255" s="23">
        <v>10048611</v>
      </c>
      <c r="Q255" s="24">
        <v>-5280066</v>
      </c>
      <c r="R255" s="24">
        <v>9581211</v>
      </c>
      <c r="S255" s="23">
        <v>14349756</v>
      </c>
      <c r="T255" s="23">
        <v>11675652</v>
      </c>
      <c r="U255" s="24">
        <v>8046707</v>
      </c>
      <c r="V255" s="24">
        <v>-159676602</v>
      </c>
      <c r="W255" s="35">
        <v>-139954243</v>
      </c>
    </row>
    <row r="256" spans="1:23" ht="13" customHeight="1" x14ac:dyDescent="0.3">
      <c r="A256" s="14" t="s">
        <v>35</v>
      </c>
      <c r="B256" s="15" t="s">
        <v>453</v>
      </c>
      <c r="C256" s="16" t="s">
        <v>454</v>
      </c>
      <c r="D256" s="23">
        <v>3530016</v>
      </c>
      <c r="E256" s="24">
        <v>1840008</v>
      </c>
      <c r="F256" s="24">
        <v>1576294</v>
      </c>
      <c r="G256" s="31">
        <f t="shared" si="47"/>
        <v>0.85667779705305624</v>
      </c>
      <c r="H256" s="23">
        <v>0</v>
      </c>
      <c r="I256" s="24">
        <v>0</v>
      </c>
      <c r="J256" s="24">
        <v>157528</v>
      </c>
      <c r="K256" s="23">
        <v>157528</v>
      </c>
      <c r="L256" s="23">
        <v>31913</v>
      </c>
      <c r="M256" s="24">
        <v>84610</v>
      </c>
      <c r="N256" s="24">
        <v>30555</v>
      </c>
      <c r="O256" s="23">
        <v>147078</v>
      </c>
      <c r="P256" s="23">
        <v>34100</v>
      </c>
      <c r="Q256" s="24">
        <v>105338</v>
      </c>
      <c r="R256" s="24">
        <v>65850</v>
      </c>
      <c r="S256" s="23">
        <v>205288</v>
      </c>
      <c r="T256" s="23">
        <v>756908</v>
      </c>
      <c r="U256" s="24">
        <v>493910</v>
      </c>
      <c r="V256" s="24">
        <v>-184418</v>
      </c>
      <c r="W256" s="35">
        <v>1066400</v>
      </c>
    </row>
    <row r="257" spans="1:23" ht="13" customHeight="1" x14ac:dyDescent="0.3">
      <c r="A257" s="17" t="s">
        <v>0</v>
      </c>
      <c r="B257" s="18" t="s">
        <v>455</v>
      </c>
      <c r="C257" s="19" t="s">
        <v>0</v>
      </c>
      <c r="D257" s="25">
        <f>SUM(D253:D256)</f>
        <v>565479627</v>
      </c>
      <c r="E257" s="26">
        <f>SUM(E253:E256)</f>
        <v>556643829</v>
      </c>
      <c r="F257" s="26">
        <f>SUM(F253:F256)</f>
        <v>20826657</v>
      </c>
      <c r="G257" s="32">
        <f t="shared" si="47"/>
        <v>3.7414691253138815E-2</v>
      </c>
      <c r="H257" s="25">
        <f t="shared" ref="H257:W257" si="51">SUM(H253:H256)</f>
        <v>8277176</v>
      </c>
      <c r="I257" s="26">
        <f t="shared" si="51"/>
        <v>-25254584</v>
      </c>
      <c r="J257" s="26">
        <f t="shared" si="51"/>
        <v>-6792247</v>
      </c>
      <c r="K257" s="25">
        <f t="shared" si="51"/>
        <v>-23769655</v>
      </c>
      <c r="L257" s="25">
        <f t="shared" si="51"/>
        <v>25864483</v>
      </c>
      <c r="M257" s="26">
        <f t="shared" si="51"/>
        <v>29432447</v>
      </c>
      <c r="N257" s="26">
        <f t="shared" si="51"/>
        <v>32412457</v>
      </c>
      <c r="O257" s="25">
        <f t="shared" si="51"/>
        <v>87709387</v>
      </c>
      <c r="P257" s="25">
        <f t="shared" si="51"/>
        <v>20291978</v>
      </c>
      <c r="Q257" s="26">
        <f t="shared" si="51"/>
        <v>4036501</v>
      </c>
      <c r="R257" s="26">
        <f t="shared" si="51"/>
        <v>30288528</v>
      </c>
      <c r="S257" s="25">
        <f t="shared" si="51"/>
        <v>54617007</v>
      </c>
      <c r="T257" s="25">
        <f t="shared" si="51"/>
        <v>24984725</v>
      </c>
      <c r="U257" s="26">
        <f t="shared" si="51"/>
        <v>22631190</v>
      </c>
      <c r="V257" s="26">
        <f t="shared" si="51"/>
        <v>-145345997</v>
      </c>
      <c r="W257" s="36">
        <f t="shared" si="51"/>
        <v>-97730082</v>
      </c>
    </row>
    <row r="258" spans="1:23" ht="13" customHeight="1" x14ac:dyDescent="0.3">
      <c r="A258" s="17" t="s">
        <v>0</v>
      </c>
      <c r="B258" s="18" t="s">
        <v>456</v>
      </c>
      <c r="C258" s="19" t="s">
        <v>0</v>
      </c>
      <c r="D258" s="25">
        <f>SUM(D232:D237,D239:D244,D246:D251,D253:D256)</f>
        <v>1633365312</v>
      </c>
      <c r="E258" s="26">
        <f>SUM(E232:E237,E239:E244,E246:E251,E253:E256)</f>
        <v>1663382550</v>
      </c>
      <c r="F258" s="26">
        <f>SUM(F232:F237,F239:F244,F246:F251,F253:F256)</f>
        <v>988493207</v>
      </c>
      <c r="G258" s="32">
        <f t="shared" si="47"/>
        <v>0.59426690931680148</v>
      </c>
      <c r="H258" s="25">
        <f t="shared" ref="H258:W258" si="52">SUM(H232:H237,H239:H244,H246:H251,H253:H256)</f>
        <v>17165010</v>
      </c>
      <c r="I258" s="26">
        <f t="shared" si="52"/>
        <v>42333789</v>
      </c>
      <c r="J258" s="26">
        <f t="shared" si="52"/>
        <v>51758364</v>
      </c>
      <c r="K258" s="25">
        <f t="shared" si="52"/>
        <v>111257163</v>
      </c>
      <c r="L258" s="25">
        <f t="shared" si="52"/>
        <v>80174938</v>
      </c>
      <c r="M258" s="26">
        <f t="shared" si="52"/>
        <v>91483961</v>
      </c>
      <c r="N258" s="26">
        <f t="shared" si="52"/>
        <v>198416003</v>
      </c>
      <c r="O258" s="25">
        <f t="shared" si="52"/>
        <v>370074902</v>
      </c>
      <c r="P258" s="25">
        <f t="shared" si="52"/>
        <v>54988047</v>
      </c>
      <c r="Q258" s="26">
        <f t="shared" si="52"/>
        <v>48851574</v>
      </c>
      <c r="R258" s="26">
        <f t="shared" si="52"/>
        <v>162997503</v>
      </c>
      <c r="S258" s="25">
        <f t="shared" si="52"/>
        <v>266837124</v>
      </c>
      <c r="T258" s="25">
        <f t="shared" si="52"/>
        <v>109528732</v>
      </c>
      <c r="U258" s="26">
        <f t="shared" si="52"/>
        <v>126630833</v>
      </c>
      <c r="V258" s="26">
        <f t="shared" si="52"/>
        <v>4164453</v>
      </c>
      <c r="W258" s="36">
        <f t="shared" si="52"/>
        <v>240324018</v>
      </c>
    </row>
    <row r="259" spans="1:23" ht="13" customHeight="1" x14ac:dyDescent="0.3">
      <c r="A259" s="10"/>
      <c r="B259" s="11" t="s">
        <v>594</v>
      </c>
      <c r="D259" s="27"/>
      <c r="E259" s="28"/>
      <c r="F259" s="28"/>
      <c r="G259" s="33"/>
      <c r="H259" s="27"/>
      <c r="I259" s="28"/>
      <c r="J259" s="28"/>
      <c r="K259" s="27"/>
      <c r="L259" s="27"/>
      <c r="M259" s="28"/>
      <c r="N259" s="28"/>
      <c r="O259" s="27"/>
      <c r="P259" s="27"/>
      <c r="Q259" s="28"/>
      <c r="R259" s="28"/>
      <c r="S259" s="27"/>
      <c r="T259" s="27"/>
      <c r="U259" s="28"/>
      <c r="V259" s="28"/>
      <c r="W259" s="37"/>
    </row>
    <row r="260" spans="1:23" ht="13" customHeight="1" x14ac:dyDescent="0.3">
      <c r="A260" s="13" t="s">
        <v>0</v>
      </c>
      <c r="B260" s="11" t="s">
        <v>457</v>
      </c>
      <c r="D260" s="27"/>
      <c r="E260" s="28"/>
      <c r="F260" s="28"/>
      <c r="G260" s="33"/>
      <c r="H260" s="27"/>
      <c r="I260" s="28"/>
      <c r="J260" s="28"/>
      <c r="K260" s="27"/>
      <c r="L260" s="27"/>
      <c r="M260" s="28"/>
      <c r="N260" s="28"/>
      <c r="O260" s="27"/>
      <c r="P260" s="27"/>
      <c r="Q260" s="28"/>
      <c r="R260" s="28"/>
      <c r="S260" s="27"/>
      <c r="T260" s="27"/>
      <c r="U260" s="28"/>
      <c r="V260" s="28"/>
      <c r="W260" s="37"/>
    </row>
    <row r="261" spans="1:23" ht="13" customHeight="1" x14ac:dyDescent="0.3">
      <c r="A261" s="14" t="s">
        <v>20</v>
      </c>
      <c r="B261" s="15" t="s">
        <v>458</v>
      </c>
      <c r="C261" s="16" t="s">
        <v>459</v>
      </c>
      <c r="D261" s="23">
        <v>13400000</v>
      </c>
      <c r="E261" s="24">
        <v>13400000</v>
      </c>
      <c r="F261" s="24">
        <v>11224814</v>
      </c>
      <c r="G261" s="31">
        <f t="shared" ref="G261:G297" si="53">IF(($E261     =0),0,($F261     /$E261     ))</f>
        <v>0.8376726865671642</v>
      </c>
      <c r="H261" s="23">
        <v>0</v>
      </c>
      <c r="I261" s="24">
        <v>389379</v>
      </c>
      <c r="J261" s="24">
        <v>356243</v>
      </c>
      <c r="K261" s="23">
        <v>745622</v>
      </c>
      <c r="L261" s="23">
        <v>840015</v>
      </c>
      <c r="M261" s="24">
        <v>2081789</v>
      </c>
      <c r="N261" s="24">
        <v>2123246</v>
      </c>
      <c r="O261" s="23">
        <v>5045050</v>
      </c>
      <c r="P261" s="23">
        <v>105302</v>
      </c>
      <c r="Q261" s="24">
        <v>723526</v>
      </c>
      <c r="R261" s="24">
        <v>972090</v>
      </c>
      <c r="S261" s="23">
        <v>1800918</v>
      </c>
      <c r="T261" s="23">
        <v>1583382</v>
      </c>
      <c r="U261" s="24">
        <v>485901</v>
      </c>
      <c r="V261" s="24">
        <v>1563941</v>
      </c>
      <c r="W261" s="35">
        <v>3633224</v>
      </c>
    </row>
    <row r="262" spans="1:23" ht="13" customHeight="1" x14ac:dyDescent="0.3">
      <c r="A262" s="14" t="s">
        <v>20</v>
      </c>
      <c r="B262" s="15" t="s">
        <v>460</v>
      </c>
      <c r="C262" s="16" t="s">
        <v>461</v>
      </c>
      <c r="D262" s="23">
        <v>24739800</v>
      </c>
      <c r="E262" s="24">
        <v>24691540</v>
      </c>
      <c r="F262" s="24">
        <v>19664651</v>
      </c>
      <c r="G262" s="31">
        <f t="shared" si="53"/>
        <v>0.79641249593990493</v>
      </c>
      <c r="H262" s="23">
        <v>11331</v>
      </c>
      <c r="I262" s="24">
        <v>287526</v>
      </c>
      <c r="J262" s="24">
        <v>3207789</v>
      </c>
      <c r="K262" s="23">
        <v>3506646</v>
      </c>
      <c r="L262" s="23">
        <v>809917</v>
      </c>
      <c r="M262" s="24">
        <v>460085</v>
      </c>
      <c r="N262" s="24">
        <v>1560301</v>
      </c>
      <c r="O262" s="23">
        <v>2830303</v>
      </c>
      <c r="P262" s="23">
        <v>240085</v>
      </c>
      <c r="Q262" s="24">
        <v>3631144</v>
      </c>
      <c r="R262" s="24">
        <v>3342248</v>
      </c>
      <c r="S262" s="23">
        <v>7213477</v>
      </c>
      <c r="T262" s="23">
        <v>1389098</v>
      </c>
      <c r="U262" s="24">
        <v>1973589</v>
      </c>
      <c r="V262" s="24">
        <v>2751538</v>
      </c>
      <c r="W262" s="35">
        <v>6114225</v>
      </c>
    </row>
    <row r="263" spans="1:23" ht="13" customHeight="1" x14ac:dyDescent="0.3">
      <c r="A263" s="14" t="s">
        <v>20</v>
      </c>
      <c r="B263" s="15" t="s">
        <v>462</v>
      </c>
      <c r="C263" s="16" t="s">
        <v>463</v>
      </c>
      <c r="D263" s="23">
        <v>45004480</v>
      </c>
      <c r="E263" s="24">
        <v>54545489</v>
      </c>
      <c r="F263" s="24">
        <v>45221628</v>
      </c>
      <c r="G263" s="31">
        <f t="shared" si="53"/>
        <v>0.82906265630875542</v>
      </c>
      <c r="H263" s="23">
        <v>1680405</v>
      </c>
      <c r="I263" s="24">
        <v>4287669</v>
      </c>
      <c r="J263" s="24">
        <v>1839219</v>
      </c>
      <c r="K263" s="23">
        <v>7807293</v>
      </c>
      <c r="L263" s="23">
        <v>7678386</v>
      </c>
      <c r="M263" s="24">
        <v>1543620</v>
      </c>
      <c r="N263" s="24">
        <v>3291138</v>
      </c>
      <c r="O263" s="23">
        <v>12513144</v>
      </c>
      <c r="P263" s="23">
        <v>1440521</v>
      </c>
      <c r="Q263" s="24">
        <v>0</v>
      </c>
      <c r="R263" s="24">
        <v>3071596</v>
      </c>
      <c r="S263" s="23">
        <v>4512117</v>
      </c>
      <c r="T263" s="23">
        <v>4437495</v>
      </c>
      <c r="U263" s="24">
        <v>1926646</v>
      </c>
      <c r="V263" s="24">
        <v>14024933</v>
      </c>
      <c r="W263" s="35">
        <v>20389074</v>
      </c>
    </row>
    <row r="264" spans="1:23" ht="13" customHeight="1" x14ac:dyDescent="0.3">
      <c r="A264" s="14" t="s">
        <v>35</v>
      </c>
      <c r="B264" s="15" t="s">
        <v>464</v>
      </c>
      <c r="C264" s="16" t="s">
        <v>465</v>
      </c>
      <c r="D264" s="23">
        <v>274912</v>
      </c>
      <c r="E264" s="24">
        <v>144912</v>
      </c>
      <c r="F264" s="24">
        <v>96965</v>
      </c>
      <c r="G264" s="31">
        <f t="shared" si="53"/>
        <v>0.66913023076073752</v>
      </c>
      <c r="H264" s="23">
        <v>0</v>
      </c>
      <c r="I264" s="24">
        <v>0</v>
      </c>
      <c r="J264" s="24">
        <v>0</v>
      </c>
      <c r="K264" s="23">
        <v>0</v>
      </c>
      <c r="L264" s="23">
        <v>0</v>
      </c>
      <c r="M264" s="24">
        <v>0</v>
      </c>
      <c r="N264" s="24">
        <v>13951</v>
      </c>
      <c r="O264" s="23">
        <v>13951</v>
      </c>
      <c r="P264" s="23">
        <v>0</v>
      </c>
      <c r="Q264" s="24">
        <v>1871</v>
      </c>
      <c r="R264" s="24">
        <v>0</v>
      </c>
      <c r="S264" s="23">
        <v>1871</v>
      </c>
      <c r="T264" s="23">
        <v>73777</v>
      </c>
      <c r="U264" s="24">
        <v>2222</v>
      </c>
      <c r="V264" s="24">
        <v>5144</v>
      </c>
      <c r="W264" s="35">
        <v>81143</v>
      </c>
    </row>
    <row r="265" spans="1:23" ht="13" customHeight="1" x14ac:dyDescent="0.3">
      <c r="A265" s="17" t="s">
        <v>0</v>
      </c>
      <c r="B265" s="18" t="s">
        <v>466</v>
      </c>
      <c r="C265" s="19" t="s">
        <v>0</v>
      </c>
      <c r="D265" s="25">
        <f>SUM(D261:D264)</f>
        <v>83419192</v>
      </c>
      <c r="E265" s="26">
        <f>SUM(E261:E264)</f>
        <v>92781941</v>
      </c>
      <c r="F265" s="26">
        <f>SUM(F261:F264)</f>
        <v>76208058</v>
      </c>
      <c r="G265" s="32">
        <f t="shared" si="53"/>
        <v>0.82136736070222971</v>
      </c>
      <c r="H265" s="25">
        <f t="shared" ref="H265:W265" si="54">SUM(H261:H264)</f>
        <v>1691736</v>
      </c>
      <c r="I265" s="26">
        <f t="shared" si="54"/>
        <v>4964574</v>
      </c>
      <c r="J265" s="26">
        <f t="shared" si="54"/>
        <v>5403251</v>
      </c>
      <c r="K265" s="25">
        <f t="shared" si="54"/>
        <v>12059561</v>
      </c>
      <c r="L265" s="25">
        <f t="shared" si="54"/>
        <v>9328318</v>
      </c>
      <c r="M265" s="26">
        <f t="shared" si="54"/>
        <v>4085494</v>
      </c>
      <c r="N265" s="26">
        <f t="shared" si="54"/>
        <v>6988636</v>
      </c>
      <c r="O265" s="25">
        <f t="shared" si="54"/>
        <v>20402448</v>
      </c>
      <c r="P265" s="25">
        <f t="shared" si="54"/>
        <v>1785908</v>
      </c>
      <c r="Q265" s="26">
        <f t="shared" si="54"/>
        <v>4356541</v>
      </c>
      <c r="R265" s="26">
        <f t="shared" si="54"/>
        <v>7385934</v>
      </c>
      <c r="S265" s="25">
        <f t="shared" si="54"/>
        <v>13528383</v>
      </c>
      <c r="T265" s="25">
        <f t="shared" si="54"/>
        <v>7483752</v>
      </c>
      <c r="U265" s="26">
        <f t="shared" si="54"/>
        <v>4388358</v>
      </c>
      <c r="V265" s="26">
        <f t="shared" si="54"/>
        <v>18345556</v>
      </c>
      <c r="W265" s="36">
        <f t="shared" si="54"/>
        <v>30217666</v>
      </c>
    </row>
    <row r="266" spans="1:23" ht="13" customHeight="1" x14ac:dyDescent="0.3">
      <c r="A266" s="14" t="s">
        <v>20</v>
      </c>
      <c r="B266" s="15" t="s">
        <v>467</v>
      </c>
      <c r="C266" s="16" t="s">
        <v>468</v>
      </c>
      <c r="D266" s="23">
        <v>3579286</v>
      </c>
      <c r="E266" s="24">
        <v>3729286</v>
      </c>
      <c r="F266" s="24">
        <v>2528500</v>
      </c>
      <c r="G266" s="31">
        <f t="shared" si="53"/>
        <v>0.67801182317473108</v>
      </c>
      <c r="H266" s="23">
        <v>18013</v>
      </c>
      <c r="I266" s="24">
        <v>82297</v>
      </c>
      <c r="J266" s="24">
        <v>109130</v>
      </c>
      <c r="K266" s="23">
        <v>209440</v>
      </c>
      <c r="L266" s="23">
        <v>618040</v>
      </c>
      <c r="M266" s="24">
        <v>565706</v>
      </c>
      <c r="N266" s="24">
        <v>0</v>
      </c>
      <c r="O266" s="23">
        <v>1183746</v>
      </c>
      <c r="P266" s="23">
        <v>488001</v>
      </c>
      <c r="Q266" s="24">
        <v>12200</v>
      </c>
      <c r="R266" s="24">
        <v>194985</v>
      </c>
      <c r="S266" s="23">
        <v>695186</v>
      </c>
      <c r="T266" s="23">
        <v>140891</v>
      </c>
      <c r="U266" s="24">
        <v>175981</v>
      </c>
      <c r="V266" s="24">
        <v>123256</v>
      </c>
      <c r="W266" s="35">
        <v>440128</v>
      </c>
    </row>
    <row r="267" spans="1:23" ht="13" customHeight="1" x14ac:dyDescent="0.3">
      <c r="A267" s="14" t="s">
        <v>20</v>
      </c>
      <c r="B267" s="15" t="s">
        <v>469</v>
      </c>
      <c r="C267" s="16" t="s">
        <v>470</v>
      </c>
      <c r="D267" s="23">
        <v>29605962</v>
      </c>
      <c r="E267" s="24">
        <v>28385286</v>
      </c>
      <c r="F267" s="24">
        <v>13752871</v>
      </c>
      <c r="G267" s="31">
        <f t="shared" si="53"/>
        <v>0.48450704354361623</v>
      </c>
      <c r="H267" s="23">
        <v>481002</v>
      </c>
      <c r="I267" s="24">
        <v>2550997</v>
      </c>
      <c r="J267" s="24">
        <v>1291618</v>
      </c>
      <c r="K267" s="23">
        <v>4323617</v>
      </c>
      <c r="L267" s="23">
        <v>841620</v>
      </c>
      <c r="M267" s="24">
        <v>707773</v>
      </c>
      <c r="N267" s="24">
        <v>748503</v>
      </c>
      <c r="O267" s="23">
        <v>2297896</v>
      </c>
      <c r="P267" s="23">
        <v>824081</v>
      </c>
      <c r="Q267" s="24">
        <v>933703</v>
      </c>
      <c r="R267" s="24">
        <v>1887985</v>
      </c>
      <c r="S267" s="23">
        <v>3645769</v>
      </c>
      <c r="T267" s="23">
        <v>916904</v>
      </c>
      <c r="U267" s="24">
        <v>689456</v>
      </c>
      <c r="V267" s="24">
        <v>1879229</v>
      </c>
      <c r="W267" s="35">
        <v>3485589</v>
      </c>
    </row>
    <row r="268" spans="1:23" ht="13" customHeight="1" x14ac:dyDescent="0.3">
      <c r="A268" s="14" t="s">
        <v>20</v>
      </c>
      <c r="B268" s="15" t="s">
        <v>471</v>
      </c>
      <c r="C268" s="16" t="s">
        <v>472</v>
      </c>
      <c r="D268" s="23">
        <v>991203</v>
      </c>
      <c r="E268" s="24">
        <v>1203137</v>
      </c>
      <c r="F268" s="24">
        <v>673871</v>
      </c>
      <c r="G268" s="31">
        <f t="shared" si="53"/>
        <v>0.5600949850266429</v>
      </c>
      <c r="H268" s="23">
        <v>36306</v>
      </c>
      <c r="I268" s="24">
        <v>70520</v>
      </c>
      <c r="J268" s="24">
        <v>0</v>
      </c>
      <c r="K268" s="23">
        <v>106826</v>
      </c>
      <c r="L268" s="23">
        <v>-390</v>
      </c>
      <c r="M268" s="24">
        <v>12117</v>
      </c>
      <c r="N268" s="24">
        <v>327521</v>
      </c>
      <c r="O268" s="23">
        <v>339248</v>
      </c>
      <c r="P268" s="23">
        <v>72925</v>
      </c>
      <c r="Q268" s="24">
        <v>15400</v>
      </c>
      <c r="R268" s="24">
        <v>60688</v>
      </c>
      <c r="S268" s="23">
        <v>149013</v>
      </c>
      <c r="T268" s="23">
        <v>63988</v>
      </c>
      <c r="U268" s="24">
        <v>14796</v>
      </c>
      <c r="V268" s="24">
        <v>0</v>
      </c>
      <c r="W268" s="35">
        <v>78784</v>
      </c>
    </row>
    <row r="269" spans="1:23" ht="13" customHeight="1" x14ac:dyDescent="0.3">
      <c r="A269" s="14" t="s">
        <v>20</v>
      </c>
      <c r="B269" s="15" t="s">
        <v>473</v>
      </c>
      <c r="C269" s="16" t="s">
        <v>474</v>
      </c>
      <c r="D269" s="23">
        <v>8362945</v>
      </c>
      <c r="E269" s="24">
        <v>6812294</v>
      </c>
      <c r="F269" s="24">
        <v>5615135</v>
      </c>
      <c r="G269" s="31">
        <f t="shared" si="53"/>
        <v>0.82426492456138856</v>
      </c>
      <c r="H269" s="23">
        <v>198461</v>
      </c>
      <c r="I269" s="24">
        <v>192435</v>
      </c>
      <c r="J269" s="24">
        <v>1007494</v>
      </c>
      <c r="K269" s="23">
        <v>1398390</v>
      </c>
      <c r="L269" s="23">
        <v>564649</v>
      </c>
      <c r="M269" s="24">
        <v>654618</v>
      </c>
      <c r="N269" s="24">
        <v>246425</v>
      </c>
      <c r="O269" s="23">
        <v>1465692</v>
      </c>
      <c r="P269" s="23">
        <v>515389</v>
      </c>
      <c r="Q269" s="24">
        <v>576004</v>
      </c>
      <c r="R269" s="24">
        <v>1088424</v>
      </c>
      <c r="S269" s="23">
        <v>2179817</v>
      </c>
      <c r="T269" s="23">
        <v>155397</v>
      </c>
      <c r="U269" s="24">
        <v>553044</v>
      </c>
      <c r="V269" s="24">
        <v>-137205</v>
      </c>
      <c r="W269" s="35">
        <v>571236</v>
      </c>
    </row>
    <row r="270" spans="1:23" ht="13" customHeight="1" x14ac:dyDescent="0.3">
      <c r="A270" s="14" t="s">
        <v>20</v>
      </c>
      <c r="B270" s="15" t="s">
        <v>475</v>
      </c>
      <c r="C270" s="16" t="s">
        <v>476</v>
      </c>
      <c r="D270" s="23">
        <v>1890165</v>
      </c>
      <c r="E270" s="24">
        <v>2655741</v>
      </c>
      <c r="F270" s="24">
        <v>1517114</v>
      </c>
      <c r="G270" s="31">
        <f t="shared" si="53"/>
        <v>0.57125826652523726</v>
      </c>
      <c r="H270" s="23">
        <v>41744</v>
      </c>
      <c r="I270" s="24">
        <v>68252</v>
      </c>
      <c r="J270" s="24">
        <v>63453</v>
      </c>
      <c r="K270" s="23">
        <v>173449</v>
      </c>
      <c r="L270" s="23">
        <v>166462</v>
      </c>
      <c r="M270" s="24">
        <v>132168</v>
      </c>
      <c r="N270" s="24">
        <v>246818</v>
      </c>
      <c r="O270" s="23">
        <v>545448</v>
      </c>
      <c r="P270" s="23">
        <v>364684</v>
      </c>
      <c r="Q270" s="24">
        <v>134482</v>
      </c>
      <c r="R270" s="24">
        <v>11684</v>
      </c>
      <c r="S270" s="23">
        <v>510850</v>
      </c>
      <c r="T270" s="23">
        <v>141734</v>
      </c>
      <c r="U270" s="24">
        <v>34948</v>
      </c>
      <c r="V270" s="24">
        <v>110685</v>
      </c>
      <c r="W270" s="35">
        <v>287367</v>
      </c>
    </row>
    <row r="271" spans="1:23" ht="13" customHeight="1" x14ac:dyDescent="0.3">
      <c r="A271" s="14" t="s">
        <v>20</v>
      </c>
      <c r="B271" s="15" t="s">
        <v>477</v>
      </c>
      <c r="C271" s="16" t="s">
        <v>478</v>
      </c>
      <c r="D271" s="23">
        <v>2644272</v>
      </c>
      <c r="E271" s="24">
        <v>2594272</v>
      </c>
      <c r="F271" s="24">
        <v>1308842</v>
      </c>
      <c r="G271" s="31">
        <f t="shared" si="53"/>
        <v>0.50451224852289966</v>
      </c>
      <c r="H271" s="23">
        <v>48037</v>
      </c>
      <c r="I271" s="24">
        <v>204375</v>
      </c>
      <c r="J271" s="24">
        <v>58218</v>
      </c>
      <c r="K271" s="23">
        <v>310630</v>
      </c>
      <c r="L271" s="23">
        <v>84184</v>
      </c>
      <c r="M271" s="24">
        <v>103538</v>
      </c>
      <c r="N271" s="24">
        <v>57239</v>
      </c>
      <c r="O271" s="23">
        <v>244961</v>
      </c>
      <c r="P271" s="23">
        <v>83974</v>
      </c>
      <c r="Q271" s="24">
        <v>97893</v>
      </c>
      <c r="R271" s="24">
        <v>175386</v>
      </c>
      <c r="S271" s="23">
        <v>357253</v>
      </c>
      <c r="T271" s="23">
        <v>107752</v>
      </c>
      <c r="U271" s="24">
        <v>38849</v>
      </c>
      <c r="V271" s="24">
        <v>249397</v>
      </c>
      <c r="W271" s="35">
        <v>395998</v>
      </c>
    </row>
    <row r="272" spans="1:23" ht="13" customHeight="1" x14ac:dyDescent="0.3">
      <c r="A272" s="14" t="s">
        <v>35</v>
      </c>
      <c r="B272" s="15" t="s">
        <v>479</v>
      </c>
      <c r="C272" s="16" t="s">
        <v>480</v>
      </c>
      <c r="D272" s="23">
        <v>481000</v>
      </c>
      <c r="E272" s="24">
        <v>594600</v>
      </c>
      <c r="F272" s="24">
        <v>521628</v>
      </c>
      <c r="G272" s="31">
        <f t="shared" si="53"/>
        <v>0.87727547931382444</v>
      </c>
      <c r="H272" s="23">
        <v>15381</v>
      </c>
      <c r="I272" s="24">
        <v>84933</v>
      </c>
      <c r="J272" s="24">
        <v>37417</v>
      </c>
      <c r="K272" s="23">
        <v>137731</v>
      </c>
      <c r="L272" s="23">
        <v>24120</v>
      </c>
      <c r="M272" s="24">
        <v>52878</v>
      </c>
      <c r="N272" s="24">
        <v>83770</v>
      </c>
      <c r="O272" s="23">
        <v>160768</v>
      </c>
      <c r="P272" s="23">
        <v>0</v>
      </c>
      <c r="Q272" s="24">
        <v>13295</v>
      </c>
      <c r="R272" s="24">
        <v>30579</v>
      </c>
      <c r="S272" s="23">
        <v>43874</v>
      </c>
      <c r="T272" s="23">
        <v>17193</v>
      </c>
      <c r="U272" s="24">
        <v>32279</v>
      </c>
      <c r="V272" s="24">
        <v>129783</v>
      </c>
      <c r="W272" s="35">
        <v>179255</v>
      </c>
    </row>
    <row r="273" spans="1:23" ht="13" customHeight="1" x14ac:dyDescent="0.3">
      <c r="A273" s="17" t="s">
        <v>0</v>
      </c>
      <c r="B273" s="18" t="s">
        <v>481</v>
      </c>
      <c r="C273" s="19" t="s">
        <v>0</v>
      </c>
      <c r="D273" s="25">
        <f>SUM(D266:D272)</f>
        <v>47554833</v>
      </c>
      <c r="E273" s="26">
        <f>SUM(E266:E272)</f>
        <v>45974616</v>
      </c>
      <c r="F273" s="26">
        <f>SUM(F266:F272)</f>
        <v>25917961</v>
      </c>
      <c r="G273" s="32">
        <f t="shared" si="53"/>
        <v>0.56374502399324011</v>
      </c>
      <c r="H273" s="25">
        <f t="shared" ref="H273:W273" si="55">SUM(H266:H272)</f>
        <v>838944</v>
      </c>
      <c r="I273" s="26">
        <f t="shared" si="55"/>
        <v>3253809</v>
      </c>
      <c r="J273" s="26">
        <f t="shared" si="55"/>
        <v>2567330</v>
      </c>
      <c r="K273" s="25">
        <f t="shared" si="55"/>
        <v>6660083</v>
      </c>
      <c r="L273" s="25">
        <f t="shared" si="55"/>
        <v>2298685</v>
      </c>
      <c r="M273" s="26">
        <f t="shared" si="55"/>
        <v>2228798</v>
      </c>
      <c r="N273" s="26">
        <f t="shared" si="55"/>
        <v>1710276</v>
      </c>
      <c r="O273" s="25">
        <f t="shared" si="55"/>
        <v>6237759</v>
      </c>
      <c r="P273" s="25">
        <f t="shared" si="55"/>
        <v>2349054</v>
      </c>
      <c r="Q273" s="26">
        <f t="shared" si="55"/>
        <v>1782977</v>
      </c>
      <c r="R273" s="26">
        <f t="shared" si="55"/>
        <v>3449731</v>
      </c>
      <c r="S273" s="25">
        <f t="shared" si="55"/>
        <v>7581762</v>
      </c>
      <c r="T273" s="25">
        <f t="shared" si="55"/>
        <v>1543859</v>
      </c>
      <c r="U273" s="26">
        <f t="shared" si="55"/>
        <v>1539353</v>
      </c>
      <c r="V273" s="26">
        <f t="shared" si="55"/>
        <v>2355145</v>
      </c>
      <c r="W273" s="36">
        <f t="shared" si="55"/>
        <v>5438357</v>
      </c>
    </row>
    <row r="274" spans="1:23" ht="13" customHeight="1" x14ac:dyDescent="0.3">
      <c r="A274" s="14" t="s">
        <v>20</v>
      </c>
      <c r="B274" s="15" t="s">
        <v>482</v>
      </c>
      <c r="C274" s="16" t="s">
        <v>483</v>
      </c>
      <c r="D274" s="23">
        <v>4005744</v>
      </c>
      <c r="E274" s="24">
        <v>4005744</v>
      </c>
      <c r="F274" s="24">
        <v>2135425</v>
      </c>
      <c r="G274" s="31">
        <f t="shared" si="53"/>
        <v>0.53309073170926546</v>
      </c>
      <c r="H274" s="23">
        <v>1501</v>
      </c>
      <c r="I274" s="24">
        <v>98000</v>
      </c>
      <c r="J274" s="24">
        <v>339496</v>
      </c>
      <c r="K274" s="23">
        <v>438997</v>
      </c>
      <c r="L274" s="23">
        <v>1500</v>
      </c>
      <c r="M274" s="24">
        <v>640840</v>
      </c>
      <c r="N274" s="24">
        <v>607269</v>
      </c>
      <c r="O274" s="23">
        <v>1249609</v>
      </c>
      <c r="P274" s="23">
        <v>132140</v>
      </c>
      <c r="Q274" s="24">
        <v>0</v>
      </c>
      <c r="R274" s="24">
        <v>81680</v>
      </c>
      <c r="S274" s="23">
        <v>213820</v>
      </c>
      <c r="T274" s="23">
        <v>0</v>
      </c>
      <c r="U274" s="24">
        <v>0</v>
      </c>
      <c r="V274" s="24">
        <v>232999</v>
      </c>
      <c r="W274" s="35">
        <v>232999</v>
      </c>
    </row>
    <row r="275" spans="1:23" ht="13" customHeight="1" x14ac:dyDescent="0.3">
      <c r="A275" s="14" t="s">
        <v>20</v>
      </c>
      <c r="B275" s="15" t="s">
        <v>484</v>
      </c>
      <c r="C275" s="16" t="s">
        <v>485</v>
      </c>
      <c r="D275" s="23">
        <v>8912100</v>
      </c>
      <c r="E275" s="24">
        <v>9382100</v>
      </c>
      <c r="F275" s="24">
        <v>6223989</v>
      </c>
      <c r="G275" s="31">
        <f t="shared" si="53"/>
        <v>0.66338975282719226</v>
      </c>
      <c r="H275" s="23">
        <v>191981</v>
      </c>
      <c r="I275" s="24">
        <v>51633</v>
      </c>
      <c r="J275" s="24">
        <v>102946</v>
      </c>
      <c r="K275" s="23">
        <v>346560</v>
      </c>
      <c r="L275" s="23">
        <v>84328</v>
      </c>
      <c r="M275" s="24">
        <v>1115272</v>
      </c>
      <c r="N275" s="24">
        <v>456856</v>
      </c>
      <c r="O275" s="23">
        <v>1656456</v>
      </c>
      <c r="P275" s="23">
        <v>570557</v>
      </c>
      <c r="Q275" s="24">
        <v>513350</v>
      </c>
      <c r="R275" s="24">
        <v>1324480</v>
      </c>
      <c r="S275" s="23">
        <v>2408387</v>
      </c>
      <c r="T275" s="23">
        <v>474731</v>
      </c>
      <c r="U275" s="24">
        <v>965496</v>
      </c>
      <c r="V275" s="24">
        <v>372359</v>
      </c>
      <c r="W275" s="35">
        <v>1812586</v>
      </c>
    </row>
    <row r="276" spans="1:23" ht="13" customHeight="1" x14ac:dyDescent="0.3">
      <c r="A276" s="14" t="s">
        <v>20</v>
      </c>
      <c r="B276" s="15" t="s">
        <v>486</v>
      </c>
      <c r="C276" s="16" t="s">
        <v>487</v>
      </c>
      <c r="D276" s="23">
        <v>3431470</v>
      </c>
      <c r="E276" s="24">
        <v>2319750</v>
      </c>
      <c r="F276" s="24">
        <v>3077035</v>
      </c>
      <c r="G276" s="31">
        <f t="shared" si="53"/>
        <v>1.3264511261989438</v>
      </c>
      <c r="H276" s="23">
        <v>446007</v>
      </c>
      <c r="I276" s="24">
        <v>446007</v>
      </c>
      <c r="J276" s="24">
        <v>219000</v>
      </c>
      <c r="K276" s="23">
        <v>1111014</v>
      </c>
      <c r="L276" s="23">
        <v>227007</v>
      </c>
      <c r="M276" s="24">
        <v>0</v>
      </c>
      <c r="N276" s="24">
        <v>219000</v>
      </c>
      <c r="O276" s="23">
        <v>446007</v>
      </c>
      <c r="P276" s="23">
        <v>0</v>
      </c>
      <c r="Q276" s="24">
        <v>446007</v>
      </c>
      <c r="R276" s="24">
        <v>219000</v>
      </c>
      <c r="S276" s="23">
        <v>665007</v>
      </c>
      <c r="T276" s="23">
        <v>636007</v>
      </c>
      <c r="U276" s="24">
        <v>0</v>
      </c>
      <c r="V276" s="24">
        <v>219000</v>
      </c>
      <c r="W276" s="35">
        <v>855007</v>
      </c>
    </row>
    <row r="277" spans="1:23" ht="13" customHeight="1" x14ac:dyDescent="0.3">
      <c r="A277" s="14" t="s">
        <v>20</v>
      </c>
      <c r="B277" s="15" t="s">
        <v>488</v>
      </c>
      <c r="C277" s="16" t="s">
        <v>489</v>
      </c>
      <c r="D277" s="23">
        <v>16076829</v>
      </c>
      <c r="E277" s="24">
        <v>14604851</v>
      </c>
      <c r="F277" s="24">
        <v>10022286</v>
      </c>
      <c r="G277" s="31">
        <f t="shared" si="53"/>
        <v>0.68622993825818557</v>
      </c>
      <c r="H277" s="23">
        <v>905957</v>
      </c>
      <c r="I277" s="24">
        <v>0</v>
      </c>
      <c r="J277" s="24">
        <v>943061</v>
      </c>
      <c r="K277" s="23">
        <v>1849018</v>
      </c>
      <c r="L277" s="23">
        <v>791433</v>
      </c>
      <c r="M277" s="24">
        <v>862920</v>
      </c>
      <c r="N277" s="24">
        <v>1563970</v>
      </c>
      <c r="O277" s="23">
        <v>3218323</v>
      </c>
      <c r="P277" s="23">
        <v>942132</v>
      </c>
      <c r="Q277" s="24">
        <v>1274279</v>
      </c>
      <c r="R277" s="24">
        <v>878926</v>
      </c>
      <c r="S277" s="23">
        <v>3095337</v>
      </c>
      <c r="T277" s="23">
        <v>932497</v>
      </c>
      <c r="U277" s="24">
        <v>927111</v>
      </c>
      <c r="V277" s="24">
        <v>0</v>
      </c>
      <c r="W277" s="35">
        <v>1859608</v>
      </c>
    </row>
    <row r="278" spans="1:23" ht="13" customHeight="1" x14ac:dyDescent="0.3">
      <c r="A278" s="14" t="s">
        <v>20</v>
      </c>
      <c r="B278" s="15" t="s">
        <v>490</v>
      </c>
      <c r="C278" s="16" t="s">
        <v>491</v>
      </c>
      <c r="D278" s="23">
        <v>1963230</v>
      </c>
      <c r="E278" s="24">
        <v>2404615</v>
      </c>
      <c r="F278" s="24">
        <v>2106336</v>
      </c>
      <c r="G278" s="31">
        <f t="shared" si="53"/>
        <v>0.87595561035758318</v>
      </c>
      <c r="H278" s="23">
        <v>0</v>
      </c>
      <c r="I278" s="24">
        <v>258759</v>
      </c>
      <c r="J278" s="24">
        <v>122453</v>
      </c>
      <c r="K278" s="23">
        <v>381212</v>
      </c>
      <c r="L278" s="23">
        <v>76160</v>
      </c>
      <c r="M278" s="24">
        <v>0</v>
      </c>
      <c r="N278" s="24">
        <v>184138</v>
      </c>
      <c r="O278" s="23">
        <v>260298</v>
      </c>
      <c r="P278" s="23">
        <v>95366</v>
      </c>
      <c r="Q278" s="24">
        <v>33860</v>
      </c>
      <c r="R278" s="24">
        <v>14846</v>
      </c>
      <c r="S278" s="23">
        <v>144072</v>
      </c>
      <c r="T278" s="23">
        <v>112804</v>
      </c>
      <c r="U278" s="24">
        <v>57527</v>
      </c>
      <c r="V278" s="24">
        <v>1150423</v>
      </c>
      <c r="W278" s="35">
        <v>1320754</v>
      </c>
    </row>
    <row r="279" spans="1:23" ht="13" customHeight="1" x14ac:dyDescent="0.3">
      <c r="A279" s="14" t="s">
        <v>20</v>
      </c>
      <c r="B279" s="15" t="s">
        <v>492</v>
      </c>
      <c r="C279" s="16" t="s">
        <v>493</v>
      </c>
      <c r="D279" s="23">
        <v>9189012</v>
      </c>
      <c r="E279" s="24">
        <v>8713370</v>
      </c>
      <c r="F279" s="24">
        <v>1709387</v>
      </c>
      <c r="G279" s="31">
        <f t="shared" si="53"/>
        <v>0.19617977889151958</v>
      </c>
      <c r="H279" s="23">
        <v>12996</v>
      </c>
      <c r="I279" s="24">
        <v>121049</v>
      </c>
      <c r="J279" s="24">
        <v>60993</v>
      </c>
      <c r="K279" s="23">
        <v>195038</v>
      </c>
      <c r="L279" s="23">
        <v>24921</v>
      </c>
      <c r="M279" s="24">
        <v>92812</v>
      </c>
      <c r="N279" s="24">
        <v>6851</v>
      </c>
      <c r="O279" s="23">
        <v>124584</v>
      </c>
      <c r="P279" s="23">
        <v>0</v>
      </c>
      <c r="Q279" s="24">
        <v>50761</v>
      </c>
      <c r="R279" s="24">
        <v>322235</v>
      </c>
      <c r="S279" s="23">
        <v>372996</v>
      </c>
      <c r="T279" s="23">
        <v>337981</v>
      </c>
      <c r="U279" s="24">
        <v>96575</v>
      </c>
      <c r="V279" s="24">
        <v>582213</v>
      </c>
      <c r="W279" s="35">
        <v>1016769</v>
      </c>
    </row>
    <row r="280" spans="1:23" ht="13" customHeight="1" x14ac:dyDescent="0.3">
      <c r="A280" s="14" t="s">
        <v>20</v>
      </c>
      <c r="B280" s="15" t="s">
        <v>494</v>
      </c>
      <c r="C280" s="16" t="s">
        <v>495</v>
      </c>
      <c r="D280" s="23">
        <v>1943763</v>
      </c>
      <c r="E280" s="24">
        <v>2778815</v>
      </c>
      <c r="F280" s="24">
        <v>2506049</v>
      </c>
      <c r="G280" s="31">
        <f t="shared" si="53"/>
        <v>0.90184089261069922</v>
      </c>
      <c r="H280" s="23">
        <v>72983</v>
      </c>
      <c r="I280" s="24">
        <v>713555</v>
      </c>
      <c r="J280" s="24">
        <v>84576</v>
      </c>
      <c r="K280" s="23">
        <v>871114</v>
      </c>
      <c r="L280" s="23">
        <v>258038</v>
      </c>
      <c r="M280" s="24">
        <v>89978</v>
      </c>
      <c r="N280" s="24">
        <v>102756</v>
      </c>
      <c r="O280" s="23">
        <v>450772</v>
      </c>
      <c r="P280" s="23">
        <v>284930</v>
      </c>
      <c r="Q280" s="24">
        <v>133223</v>
      </c>
      <c r="R280" s="24">
        <v>173090</v>
      </c>
      <c r="S280" s="23">
        <v>591243</v>
      </c>
      <c r="T280" s="23">
        <v>136100</v>
      </c>
      <c r="U280" s="24">
        <v>238023</v>
      </c>
      <c r="V280" s="24">
        <v>218797</v>
      </c>
      <c r="W280" s="35">
        <v>592920</v>
      </c>
    </row>
    <row r="281" spans="1:23" ht="13" customHeight="1" x14ac:dyDescent="0.3">
      <c r="A281" s="14" t="s">
        <v>20</v>
      </c>
      <c r="B281" s="15" t="s">
        <v>496</v>
      </c>
      <c r="C281" s="16" t="s">
        <v>497</v>
      </c>
      <c r="D281" s="23">
        <v>6433670</v>
      </c>
      <c r="E281" s="24">
        <v>3904591</v>
      </c>
      <c r="F281" s="24">
        <v>2815808</v>
      </c>
      <c r="G281" s="31">
        <f t="shared" si="53"/>
        <v>0.72115312461663716</v>
      </c>
      <c r="H281" s="23">
        <v>317612</v>
      </c>
      <c r="I281" s="24">
        <v>259539</v>
      </c>
      <c r="J281" s="24">
        <v>43969</v>
      </c>
      <c r="K281" s="23">
        <v>621120</v>
      </c>
      <c r="L281" s="23">
        <v>236175</v>
      </c>
      <c r="M281" s="24">
        <v>229100</v>
      </c>
      <c r="N281" s="24">
        <v>62905</v>
      </c>
      <c r="O281" s="23">
        <v>528180</v>
      </c>
      <c r="P281" s="23">
        <v>34880</v>
      </c>
      <c r="Q281" s="24">
        <v>222742</v>
      </c>
      <c r="R281" s="24">
        <v>242702</v>
      </c>
      <c r="S281" s="23">
        <v>500324</v>
      </c>
      <c r="T281" s="23">
        <v>306403</v>
      </c>
      <c r="U281" s="24">
        <v>117610</v>
      </c>
      <c r="V281" s="24">
        <v>742171</v>
      </c>
      <c r="W281" s="35">
        <v>1166184</v>
      </c>
    </row>
    <row r="282" spans="1:23" ht="13" customHeight="1" x14ac:dyDescent="0.3">
      <c r="A282" s="14" t="s">
        <v>35</v>
      </c>
      <c r="B282" s="15" t="s">
        <v>498</v>
      </c>
      <c r="C282" s="16" t="s">
        <v>499</v>
      </c>
      <c r="D282" s="23">
        <v>135000</v>
      </c>
      <c r="E282" s="24">
        <v>135000</v>
      </c>
      <c r="F282" s="24">
        <v>138697</v>
      </c>
      <c r="G282" s="31">
        <f t="shared" si="53"/>
        <v>1.0273851851851852</v>
      </c>
      <c r="H282" s="23">
        <v>12697</v>
      </c>
      <c r="I282" s="24">
        <v>24748</v>
      </c>
      <c r="J282" s="24">
        <v>1702</v>
      </c>
      <c r="K282" s="23">
        <v>39147</v>
      </c>
      <c r="L282" s="23">
        <v>7171</v>
      </c>
      <c r="M282" s="24">
        <v>1209</v>
      </c>
      <c r="N282" s="24">
        <v>6236</v>
      </c>
      <c r="O282" s="23">
        <v>14616</v>
      </c>
      <c r="P282" s="23">
        <v>3428</v>
      </c>
      <c r="Q282" s="24">
        <v>6298</v>
      </c>
      <c r="R282" s="24">
        <v>24260</v>
      </c>
      <c r="S282" s="23">
        <v>33986</v>
      </c>
      <c r="T282" s="23">
        <v>10581</v>
      </c>
      <c r="U282" s="24">
        <v>7130</v>
      </c>
      <c r="V282" s="24">
        <v>33237</v>
      </c>
      <c r="W282" s="35">
        <v>50948</v>
      </c>
    </row>
    <row r="283" spans="1:23" ht="13" customHeight="1" x14ac:dyDescent="0.3">
      <c r="A283" s="17" t="s">
        <v>0</v>
      </c>
      <c r="B283" s="18" t="s">
        <v>500</v>
      </c>
      <c r="C283" s="19" t="s">
        <v>0</v>
      </c>
      <c r="D283" s="25">
        <f>SUM(D274:D282)</f>
        <v>52090818</v>
      </c>
      <c r="E283" s="26">
        <f>SUM(E274:E282)</f>
        <v>48248836</v>
      </c>
      <c r="F283" s="26">
        <f>SUM(F274:F282)</f>
        <v>30735012</v>
      </c>
      <c r="G283" s="32">
        <f t="shared" si="53"/>
        <v>0.63701043482168151</v>
      </c>
      <c r="H283" s="25">
        <f t="shared" ref="H283:W283" si="56">SUM(H274:H282)</f>
        <v>1961734</v>
      </c>
      <c r="I283" s="26">
        <f t="shared" si="56"/>
        <v>1973290</v>
      </c>
      <c r="J283" s="26">
        <f t="shared" si="56"/>
        <v>1918196</v>
      </c>
      <c r="K283" s="25">
        <f t="shared" si="56"/>
        <v>5853220</v>
      </c>
      <c r="L283" s="25">
        <f t="shared" si="56"/>
        <v>1706733</v>
      </c>
      <c r="M283" s="26">
        <f t="shared" si="56"/>
        <v>3032131</v>
      </c>
      <c r="N283" s="26">
        <f t="shared" si="56"/>
        <v>3209981</v>
      </c>
      <c r="O283" s="25">
        <f t="shared" si="56"/>
        <v>7948845</v>
      </c>
      <c r="P283" s="25">
        <f t="shared" si="56"/>
        <v>2063433</v>
      </c>
      <c r="Q283" s="26">
        <f t="shared" si="56"/>
        <v>2680520</v>
      </c>
      <c r="R283" s="26">
        <f t="shared" si="56"/>
        <v>3281219</v>
      </c>
      <c r="S283" s="25">
        <f t="shared" si="56"/>
        <v>8025172</v>
      </c>
      <c r="T283" s="25">
        <f t="shared" si="56"/>
        <v>2947104</v>
      </c>
      <c r="U283" s="26">
        <f t="shared" si="56"/>
        <v>2409472</v>
      </c>
      <c r="V283" s="26">
        <f t="shared" si="56"/>
        <v>3551199</v>
      </c>
      <c r="W283" s="36">
        <f t="shared" si="56"/>
        <v>8907775</v>
      </c>
    </row>
    <row r="284" spans="1:23" ht="13" customHeight="1" x14ac:dyDescent="0.3">
      <c r="A284" s="14" t="s">
        <v>20</v>
      </c>
      <c r="B284" s="15" t="s">
        <v>501</v>
      </c>
      <c r="C284" s="16" t="s">
        <v>502</v>
      </c>
      <c r="D284" s="23">
        <v>680970</v>
      </c>
      <c r="E284" s="24">
        <v>680970</v>
      </c>
      <c r="F284" s="24">
        <v>109730</v>
      </c>
      <c r="G284" s="31">
        <f t="shared" si="53"/>
        <v>0.16113778874252904</v>
      </c>
      <c r="H284" s="23">
        <v>0</v>
      </c>
      <c r="I284" s="24">
        <v>0</v>
      </c>
      <c r="J284" s="24">
        <v>0</v>
      </c>
      <c r="K284" s="23">
        <v>0</v>
      </c>
      <c r="L284" s="23">
        <v>13767</v>
      </c>
      <c r="M284" s="24">
        <v>0</v>
      </c>
      <c r="N284" s="24">
        <v>32705</v>
      </c>
      <c r="O284" s="23">
        <v>46472</v>
      </c>
      <c r="P284" s="23">
        <v>28558</v>
      </c>
      <c r="Q284" s="24">
        <v>0</v>
      </c>
      <c r="R284" s="24">
        <v>0</v>
      </c>
      <c r="S284" s="23">
        <v>28558</v>
      </c>
      <c r="T284" s="23">
        <v>0</v>
      </c>
      <c r="U284" s="24">
        <v>0</v>
      </c>
      <c r="V284" s="24">
        <v>34700</v>
      </c>
      <c r="W284" s="35">
        <v>34700</v>
      </c>
    </row>
    <row r="285" spans="1:23" ht="13" customHeight="1" x14ac:dyDescent="0.3">
      <c r="A285" s="14" t="s">
        <v>20</v>
      </c>
      <c r="B285" s="15" t="s">
        <v>503</v>
      </c>
      <c r="C285" s="16" t="s">
        <v>504</v>
      </c>
      <c r="D285" s="23">
        <v>746998</v>
      </c>
      <c r="E285" s="24">
        <v>877106</v>
      </c>
      <c r="F285" s="24">
        <v>110187</v>
      </c>
      <c r="G285" s="31">
        <f t="shared" si="53"/>
        <v>0.1256256370381687</v>
      </c>
      <c r="H285" s="23">
        <v>0</v>
      </c>
      <c r="I285" s="24">
        <v>0</v>
      </c>
      <c r="J285" s="24">
        <v>4594</v>
      </c>
      <c r="K285" s="23">
        <v>4594</v>
      </c>
      <c r="L285" s="23">
        <v>16148</v>
      </c>
      <c r="M285" s="24">
        <v>26641</v>
      </c>
      <c r="N285" s="24">
        <v>11842</v>
      </c>
      <c r="O285" s="23">
        <v>54631</v>
      </c>
      <c r="P285" s="23">
        <v>20075</v>
      </c>
      <c r="Q285" s="24">
        <v>25602</v>
      </c>
      <c r="R285" s="24">
        <v>4481</v>
      </c>
      <c r="S285" s="23">
        <v>50158</v>
      </c>
      <c r="T285" s="23">
        <v>804</v>
      </c>
      <c r="U285" s="24">
        <v>0</v>
      </c>
      <c r="V285" s="24">
        <v>0</v>
      </c>
      <c r="W285" s="35">
        <v>804</v>
      </c>
    </row>
    <row r="286" spans="1:23" ht="13" customHeight="1" x14ac:dyDescent="0.3">
      <c r="A286" s="14" t="s">
        <v>20</v>
      </c>
      <c r="B286" s="15" t="s">
        <v>505</v>
      </c>
      <c r="C286" s="16" t="s">
        <v>506</v>
      </c>
      <c r="D286" s="23">
        <v>9839491</v>
      </c>
      <c r="E286" s="24">
        <v>9939491</v>
      </c>
      <c r="F286" s="24">
        <v>8142629</v>
      </c>
      <c r="G286" s="31">
        <f t="shared" si="53"/>
        <v>0.81921991780061976</v>
      </c>
      <c r="H286" s="23">
        <v>29240</v>
      </c>
      <c r="I286" s="24">
        <v>5984</v>
      </c>
      <c r="J286" s="24">
        <v>357351</v>
      </c>
      <c r="K286" s="23">
        <v>392575</v>
      </c>
      <c r="L286" s="23">
        <v>315116</v>
      </c>
      <c r="M286" s="24">
        <v>1201887</v>
      </c>
      <c r="N286" s="24">
        <v>1354592</v>
      </c>
      <c r="O286" s="23">
        <v>2871595</v>
      </c>
      <c r="P286" s="23">
        <v>250096</v>
      </c>
      <c r="Q286" s="24">
        <v>99459</v>
      </c>
      <c r="R286" s="24">
        <v>1283156</v>
      </c>
      <c r="S286" s="23">
        <v>1632711</v>
      </c>
      <c r="T286" s="23">
        <v>1429729</v>
      </c>
      <c r="U286" s="24">
        <v>1035928</v>
      </c>
      <c r="V286" s="24">
        <v>780091</v>
      </c>
      <c r="W286" s="35">
        <v>3245748</v>
      </c>
    </row>
    <row r="287" spans="1:23" ht="13" customHeight="1" x14ac:dyDescent="0.3">
      <c r="A287" s="14" t="s">
        <v>20</v>
      </c>
      <c r="B287" s="15" t="s">
        <v>507</v>
      </c>
      <c r="C287" s="16" t="s">
        <v>508</v>
      </c>
      <c r="D287" s="23">
        <v>3520593</v>
      </c>
      <c r="E287" s="24">
        <v>1682693</v>
      </c>
      <c r="F287" s="24">
        <v>1003749</v>
      </c>
      <c r="G287" s="31">
        <f t="shared" si="53"/>
        <v>0.59651344600589651</v>
      </c>
      <c r="H287" s="23">
        <v>746</v>
      </c>
      <c r="I287" s="24">
        <v>39410</v>
      </c>
      <c r="J287" s="24">
        <v>71600</v>
      </c>
      <c r="K287" s="23">
        <v>111756</v>
      </c>
      <c r="L287" s="23">
        <v>54450</v>
      </c>
      <c r="M287" s="24">
        <v>0</v>
      </c>
      <c r="N287" s="24">
        <v>74751</v>
      </c>
      <c r="O287" s="23">
        <v>129201</v>
      </c>
      <c r="P287" s="23">
        <v>89712</v>
      </c>
      <c r="Q287" s="24">
        <v>71474</v>
      </c>
      <c r="R287" s="24">
        <v>28661</v>
      </c>
      <c r="S287" s="23">
        <v>189847</v>
      </c>
      <c r="T287" s="23">
        <v>252418</v>
      </c>
      <c r="U287" s="24">
        <v>173968</v>
      </c>
      <c r="V287" s="24">
        <v>146559</v>
      </c>
      <c r="W287" s="35">
        <v>572945</v>
      </c>
    </row>
    <row r="288" spans="1:23" ht="13" customHeight="1" x14ac:dyDescent="0.3">
      <c r="A288" s="14" t="s">
        <v>20</v>
      </c>
      <c r="B288" s="15" t="s">
        <v>509</v>
      </c>
      <c r="C288" s="16" t="s">
        <v>510</v>
      </c>
      <c r="D288" s="23">
        <v>24093600</v>
      </c>
      <c r="E288" s="24">
        <v>30122331</v>
      </c>
      <c r="F288" s="24">
        <v>19736795</v>
      </c>
      <c r="G288" s="31">
        <f t="shared" si="53"/>
        <v>0.65522137048424312</v>
      </c>
      <c r="H288" s="23">
        <v>364298</v>
      </c>
      <c r="I288" s="24">
        <v>2118174</v>
      </c>
      <c r="J288" s="24">
        <v>1162963</v>
      </c>
      <c r="K288" s="23">
        <v>3645435</v>
      </c>
      <c r="L288" s="23">
        <v>2062760</v>
      </c>
      <c r="M288" s="24">
        <v>1429854</v>
      </c>
      <c r="N288" s="24">
        <v>245014</v>
      </c>
      <c r="O288" s="23">
        <v>3737628</v>
      </c>
      <c r="P288" s="23">
        <v>1518293</v>
      </c>
      <c r="Q288" s="24">
        <v>1971682</v>
      </c>
      <c r="R288" s="24">
        <v>969324</v>
      </c>
      <c r="S288" s="23">
        <v>4459299</v>
      </c>
      <c r="T288" s="23">
        <v>1157073</v>
      </c>
      <c r="U288" s="24">
        <v>3102194</v>
      </c>
      <c r="V288" s="24">
        <v>3635166</v>
      </c>
      <c r="W288" s="35">
        <v>7894433</v>
      </c>
    </row>
    <row r="289" spans="1:23" ht="13" customHeight="1" x14ac:dyDescent="0.3">
      <c r="A289" s="14" t="s">
        <v>35</v>
      </c>
      <c r="B289" s="15" t="s">
        <v>511</v>
      </c>
      <c r="C289" s="16" t="s">
        <v>512</v>
      </c>
      <c r="D289" s="23">
        <v>2091770</v>
      </c>
      <c r="E289" s="24">
        <v>3153789</v>
      </c>
      <c r="F289" s="24">
        <v>2650710</v>
      </c>
      <c r="G289" s="31">
        <f t="shared" si="53"/>
        <v>0.84048425560492479</v>
      </c>
      <c r="H289" s="23">
        <v>213475</v>
      </c>
      <c r="I289" s="24">
        <v>48437</v>
      </c>
      <c r="J289" s="24">
        <v>116712</v>
      </c>
      <c r="K289" s="23">
        <v>378624</v>
      </c>
      <c r="L289" s="23">
        <v>804871</v>
      </c>
      <c r="M289" s="24">
        <v>-259588</v>
      </c>
      <c r="N289" s="24">
        <v>641906</v>
      </c>
      <c r="O289" s="23">
        <v>1187189</v>
      </c>
      <c r="P289" s="23">
        <v>179090</v>
      </c>
      <c r="Q289" s="24">
        <v>24758</v>
      </c>
      <c r="R289" s="24">
        <v>59066</v>
      </c>
      <c r="S289" s="23">
        <v>262914</v>
      </c>
      <c r="T289" s="23">
        <v>541933</v>
      </c>
      <c r="U289" s="24">
        <v>33033</v>
      </c>
      <c r="V289" s="24">
        <v>247017</v>
      </c>
      <c r="W289" s="35">
        <v>821983</v>
      </c>
    </row>
    <row r="290" spans="1:23" ht="13" customHeight="1" x14ac:dyDescent="0.3">
      <c r="A290" s="17" t="s">
        <v>0</v>
      </c>
      <c r="B290" s="18" t="s">
        <v>513</v>
      </c>
      <c r="C290" s="19" t="s">
        <v>0</v>
      </c>
      <c r="D290" s="25">
        <f>SUM(D284:D289)</f>
        <v>40973422</v>
      </c>
      <c r="E290" s="26">
        <f>SUM(E284:E289)</f>
        <v>46456380</v>
      </c>
      <c r="F290" s="26">
        <f>SUM(F284:F289)</f>
        <v>31753800</v>
      </c>
      <c r="G290" s="32">
        <f t="shared" si="53"/>
        <v>0.68351860390327446</v>
      </c>
      <c r="H290" s="25">
        <f t="shared" ref="H290:W290" si="57">SUM(H284:H289)</f>
        <v>607759</v>
      </c>
      <c r="I290" s="26">
        <f t="shared" si="57"/>
        <v>2212005</v>
      </c>
      <c r="J290" s="26">
        <f t="shared" si="57"/>
        <v>1713220</v>
      </c>
      <c r="K290" s="25">
        <f t="shared" si="57"/>
        <v>4532984</v>
      </c>
      <c r="L290" s="25">
        <f t="shared" si="57"/>
        <v>3267112</v>
      </c>
      <c r="M290" s="26">
        <f t="shared" si="57"/>
        <v>2398794</v>
      </c>
      <c r="N290" s="26">
        <f t="shared" si="57"/>
        <v>2360810</v>
      </c>
      <c r="O290" s="25">
        <f t="shared" si="57"/>
        <v>8026716</v>
      </c>
      <c r="P290" s="25">
        <f t="shared" si="57"/>
        <v>2085824</v>
      </c>
      <c r="Q290" s="26">
        <f t="shared" si="57"/>
        <v>2192975</v>
      </c>
      <c r="R290" s="26">
        <f t="shared" si="57"/>
        <v>2344688</v>
      </c>
      <c r="S290" s="25">
        <f t="shared" si="57"/>
        <v>6623487</v>
      </c>
      <c r="T290" s="25">
        <f t="shared" si="57"/>
        <v>3381957</v>
      </c>
      <c r="U290" s="26">
        <f t="shared" si="57"/>
        <v>4345123</v>
      </c>
      <c r="V290" s="26">
        <f t="shared" si="57"/>
        <v>4843533</v>
      </c>
      <c r="W290" s="36">
        <f t="shared" si="57"/>
        <v>12570613</v>
      </c>
    </row>
    <row r="291" spans="1:23" ht="13" customHeight="1" x14ac:dyDescent="0.3">
      <c r="A291" s="14" t="s">
        <v>20</v>
      </c>
      <c r="B291" s="15" t="s">
        <v>514</v>
      </c>
      <c r="C291" s="16" t="s">
        <v>515</v>
      </c>
      <c r="D291" s="23">
        <v>380403206</v>
      </c>
      <c r="E291" s="24">
        <v>425617206</v>
      </c>
      <c r="F291" s="24">
        <v>367774423</v>
      </c>
      <c r="G291" s="31">
        <f t="shared" si="53"/>
        <v>0.86409669960570157</v>
      </c>
      <c r="H291" s="23">
        <v>20470586</v>
      </c>
      <c r="I291" s="24">
        <v>26400381</v>
      </c>
      <c r="J291" s="24">
        <v>30034540</v>
      </c>
      <c r="K291" s="23">
        <v>76905507</v>
      </c>
      <c r="L291" s="23">
        <v>33851779</v>
      </c>
      <c r="M291" s="24">
        <v>33269099</v>
      </c>
      <c r="N291" s="24">
        <v>36491731</v>
      </c>
      <c r="O291" s="23">
        <v>103612609</v>
      </c>
      <c r="P291" s="23">
        <v>26660594</v>
      </c>
      <c r="Q291" s="24">
        <v>12075508</v>
      </c>
      <c r="R291" s="24">
        <v>40338439</v>
      </c>
      <c r="S291" s="23">
        <v>79074541</v>
      </c>
      <c r="T291" s="23">
        <v>31352952</v>
      </c>
      <c r="U291" s="24">
        <v>26644486</v>
      </c>
      <c r="V291" s="24">
        <v>50184328</v>
      </c>
      <c r="W291" s="35">
        <v>108181766</v>
      </c>
    </row>
    <row r="292" spans="1:23" ht="13" customHeight="1" x14ac:dyDescent="0.3">
      <c r="A292" s="14" t="s">
        <v>20</v>
      </c>
      <c r="B292" s="15" t="s">
        <v>516</v>
      </c>
      <c r="C292" s="16" t="s">
        <v>517</v>
      </c>
      <c r="D292" s="23">
        <v>0</v>
      </c>
      <c r="E292" s="24">
        <v>0</v>
      </c>
      <c r="F292" s="24">
        <v>0</v>
      </c>
      <c r="G292" s="31">
        <f t="shared" si="53"/>
        <v>0</v>
      </c>
      <c r="H292" s="23">
        <v>0</v>
      </c>
      <c r="I292" s="24">
        <v>0</v>
      </c>
      <c r="J292" s="24">
        <v>0</v>
      </c>
      <c r="K292" s="23">
        <v>0</v>
      </c>
      <c r="L292" s="23">
        <v>0</v>
      </c>
      <c r="M292" s="24">
        <v>0</v>
      </c>
      <c r="N292" s="24">
        <v>0</v>
      </c>
      <c r="O292" s="23">
        <v>0</v>
      </c>
      <c r="P292" s="23">
        <v>0</v>
      </c>
      <c r="Q292" s="24">
        <v>0</v>
      </c>
      <c r="R292" s="24">
        <v>0</v>
      </c>
      <c r="S292" s="23">
        <v>0</v>
      </c>
      <c r="T292" s="23">
        <v>0</v>
      </c>
      <c r="U292" s="24">
        <v>0</v>
      </c>
      <c r="V292" s="24">
        <v>0</v>
      </c>
      <c r="W292" s="35">
        <v>0</v>
      </c>
    </row>
    <row r="293" spans="1:23" ht="13" customHeight="1" x14ac:dyDescent="0.3">
      <c r="A293" s="14" t="s">
        <v>20</v>
      </c>
      <c r="B293" s="15" t="s">
        <v>518</v>
      </c>
      <c r="C293" s="16" t="s">
        <v>519</v>
      </c>
      <c r="D293" s="23">
        <v>7650000</v>
      </c>
      <c r="E293" s="24">
        <v>7456000</v>
      </c>
      <c r="F293" s="24">
        <v>3505669</v>
      </c>
      <c r="G293" s="31">
        <f t="shared" si="53"/>
        <v>0.47018092811158796</v>
      </c>
      <c r="H293" s="23">
        <v>1226884</v>
      </c>
      <c r="I293" s="24">
        <v>688465</v>
      </c>
      <c r="J293" s="24">
        <v>0</v>
      </c>
      <c r="K293" s="23">
        <v>1915349</v>
      </c>
      <c r="L293" s="23">
        <v>3800</v>
      </c>
      <c r="M293" s="24">
        <v>267455</v>
      </c>
      <c r="N293" s="24">
        <v>0</v>
      </c>
      <c r="O293" s="23">
        <v>271255</v>
      </c>
      <c r="P293" s="23">
        <v>376400</v>
      </c>
      <c r="Q293" s="24">
        <v>473052</v>
      </c>
      <c r="R293" s="24">
        <v>369148</v>
      </c>
      <c r="S293" s="23">
        <v>1218600</v>
      </c>
      <c r="T293" s="23">
        <v>63296</v>
      </c>
      <c r="U293" s="24">
        <v>16479</v>
      </c>
      <c r="V293" s="24">
        <v>20690</v>
      </c>
      <c r="W293" s="35">
        <v>100465</v>
      </c>
    </row>
    <row r="294" spans="1:23" ht="13" customHeight="1" x14ac:dyDescent="0.3">
      <c r="A294" s="14" t="s">
        <v>20</v>
      </c>
      <c r="B294" s="15" t="s">
        <v>520</v>
      </c>
      <c r="C294" s="16" t="s">
        <v>521</v>
      </c>
      <c r="D294" s="23">
        <v>50688920</v>
      </c>
      <c r="E294" s="24">
        <v>58678743</v>
      </c>
      <c r="F294" s="24">
        <v>73507055</v>
      </c>
      <c r="G294" s="31">
        <f t="shared" si="53"/>
        <v>1.2527033000689876</v>
      </c>
      <c r="H294" s="23">
        <v>5097887</v>
      </c>
      <c r="I294" s="24">
        <v>6422917</v>
      </c>
      <c r="J294" s="24">
        <v>3328407</v>
      </c>
      <c r="K294" s="23">
        <v>14849211</v>
      </c>
      <c r="L294" s="23">
        <v>4641265</v>
      </c>
      <c r="M294" s="24">
        <v>2412688</v>
      </c>
      <c r="N294" s="24">
        <v>6992253</v>
      </c>
      <c r="O294" s="23">
        <v>14046206</v>
      </c>
      <c r="P294" s="23">
        <v>5113918</v>
      </c>
      <c r="Q294" s="24">
        <v>3638733</v>
      </c>
      <c r="R294" s="24">
        <v>10894906</v>
      </c>
      <c r="S294" s="23">
        <v>19647557</v>
      </c>
      <c r="T294" s="23">
        <v>2382247</v>
      </c>
      <c r="U294" s="24">
        <v>3996445</v>
      </c>
      <c r="V294" s="24">
        <v>18585389</v>
      </c>
      <c r="W294" s="35">
        <v>24964081</v>
      </c>
    </row>
    <row r="295" spans="1:23" ht="13" customHeight="1" x14ac:dyDescent="0.3">
      <c r="A295" s="14" t="s">
        <v>35</v>
      </c>
      <c r="B295" s="15" t="s">
        <v>522</v>
      </c>
      <c r="C295" s="16" t="s">
        <v>523</v>
      </c>
      <c r="D295" s="23">
        <v>9496453</v>
      </c>
      <c r="E295" s="24">
        <v>10538340</v>
      </c>
      <c r="F295" s="24">
        <v>5292768</v>
      </c>
      <c r="G295" s="31">
        <f t="shared" si="53"/>
        <v>0.50223925210232356</v>
      </c>
      <c r="H295" s="23">
        <v>70983</v>
      </c>
      <c r="I295" s="24">
        <v>70983</v>
      </c>
      <c r="J295" s="24">
        <v>104039</v>
      </c>
      <c r="K295" s="23">
        <v>246005</v>
      </c>
      <c r="L295" s="23">
        <v>1968042</v>
      </c>
      <c r="M295" s="24">
        <v>78134</v>
      </c>
      <c r="N295" s="24">
        <v>284427</v>
      </c>
      <c r="O295" s="23">
        <v>2330603</v>
      </c>
      <c r="P295" s="23">
        <v>1402185</v>
      </c>
      <c r="Q295" s="24">
        <v>231628</v>
      </c>
      <c r="R295" s="24">
        <v>493444</v>
      </c>
      <c r="S295" s="23">
        <v>2127257</v>
      </c>
      <c r="T295" s="23">
        <v>-366205</v>
      </c>
      <c r="U295" s="24">
        <v>329172</v>
      </c>
      <c r="V295" s="24">
        <v>625936</v>
      </c>
      <c r="W295" s="35">
        <v>588903</v>
      </c>
    </row>
    <row r="296" spans="1:23" ht="13" customHeight="1" x14ac:dyDescent="0.3">
      <c r="A296" s="17" t="s">
        <v>0</v>
      </c>
      <c r="B296" s="18" t="s">
        <v>524</v>
      </c>
      <c r="C296" s="19" t="s">
        <v>0</v>
      </c>
      <c r="D296" s="25">
        <f>SUM(D291:D295)</f>
        <v>448238579</v>
      </c>
      <c r="E296" s="26">
        <f>SUM(E291:E295)</f>
        <v>502290289</v>
      </c>
      <c r="F296" s="26">
        <f>SUM(F291:F295)</f>
        <v>450079915</v>
      </c>
      <c r="G296" s="32">
        <f t="shared" si="53"/>
        <v>0.89605537844670535</v>
      </c>
      <c r="H296" s="25">
        <f t="shared" ref="H296:W296" si="58">SUM(H291:H295)</f>
        <v>26866340</v>
      </c>
      <c r="I296" s="26">
        <f t="shared" si="58"/>
        <v>33582746</v>
      </c>
      <c r="J296" s="26">
        <f t="shared" si="58"/>
        <v>33466986</v>
      </c>
      <c r="K296" s="25">
        <f t="shared" si="58"/>
        <v>93916072</v>
      </c>
      <c r="L296" s="25">
        <f t="shared" si="58"/>
        <v>40464886</v>
      </c>
      <c r="M296" s="26">
        <f t="shared" si="58"/>
        <v>36027376</v>
      </c>
      <c r="N296" s="26">
        <f t="shared" si="58"/>
        <v>43768411</v>
      </c>
      <c r="O296" s="25">
        <f t="shared" si="58"/>
        <v>120260673</v>
      </c>
      <c r="P296" s="25">
        <f t="shared" si="58"/>
        <v>33553097</v>
      </c>
      <c r="Q296" s="26">
        <f t="shared" si="58"/>
        <v>16418921</v>
      </c>
      <c r="R296" s="26">
        <f t="shared" si="58"/>
        <v>52095937</v>
      </c>
      <c r="S296" s="25">
        <f t="shared" si="58"/>
        <v>102067955</v>
      </c>
      <c r="T296" s="25">
        <f t="shared" si="58"/>
        <v>33432290</v>
      </c>
      <c r="U296" s="26">
        <f t="shared" si="58"/>
        <v>30986582</v>
      </c>
      <c r="V296" s="26">
        <f t="shared" si="58"/>
        <v>69416343</v>
      </c>
      <c r="W296" s="36">
        <f t="shared" si="58"/>
        <v>133835215</v>
      </c>
    </row>
    <row r="297" spans="1:23" ht="13" customHeight="1" x14ac:dyDescent="0.3">
      <c r="A297" s="17" t="s">
        <v>0</v>
      </c>
      <c r="B297" s="18" t="s">
        <v>525</v>
      </c>
      <c r="C297" s="19" t="s">
        <v>0</v>
      </c>
      <c r="D297" s="25">
        <f>SUM(D261:D264,D266:D272,D274:D282,D284:D289,D291:D295)</f>
        <v>672276844</v>
      </c>
      <c r="E297" s="26">
        <f>SUM(E261:E264,E266:E272,E274:E282,E284:E289,E291:E295)</f>
        <v>735752062</v>
      </c>
      <c r="F297" s="26">
        <f>SUM(F261:F264,F266:F272,F274:F282,F284:F289,F291:F295)</f>
        <v>614694746</v>
      </c>
      <c r="G297" s="32">
        <f t="shared" si="53"/>
        <v>0.83546452364546686</v>
      </c>
      <c r="H297" s="25">
        <f t="shared" ref="H297:W297" si="59">SUM(H261:H264,H266:H272,H274:H282,H284:H289,H291:H295)</f>
        <v>31966513</v>
      </c>
      <c r="I297" s="26">
        <f t="shared" si="59"/>
        <v>45986424</v>
      </c>
      <c r="J297" s="26">
        <f t="shared" si="59"/>
        <v>45068983</v>
      </c>
      <c r="K297" s="25">
        <f t="shared" si="59"/>
        <v>123021920</v>
      </c>
      <c r="L297" s="25">
        <f t="shared" si="59"/>
        <v>57065734</v>
      </c>
      <c r="M297" s="26">
        <f t="shared" si="59"/>
        <v>47772593</v>
      </c>
      <c r="N297" s="26">
        <f t="shared" si="59"/>
        <v>58038114</v>
      </c>
      <c r="O297" s="25">
        <f t="shared" si="59"/>
        <v>162876441</v>
      </c>
      <c r="P297" s="25">
        <f t="shared" si="59"/>
        <v>41837316</v>
      </c>
      <c r="Q297" s="26">
        <f t="shared" si="59"/>
        <v>27431934</v>
      </c>
      <c r="R297" s="26">
        <f t="shared" si="59"/>
        <v>68557509</v>
      </c>
      <c r="S297" s="25">
        <f t="shared" si="59"/>
        <v>137826759</v>
      </c>
      <c r="T297" s="25">
        <f t="shared" si="59"/>
        <v>48788962</v>
      </c>
      <c r="U297" s="26">
        <f t="shared" si="59"/>
        <v>43668888</v>
      </c>
      <c r="V297" s="26">
        <f t="shared" si="59"/>
        <v>98511776</v>
      </c>
      <c r="W297" s="36">
        <f t="shared" si="59"/>
        <v>190969626</v>
      </c>
    </row>
    <row r="298" spans="1:23" ht="13" customHeight="1" x14ac:dyDescent="0.3">
      <c r="A298" s="10"/>
      <c r="B298" s="11" t="s">
        <v>594</v>
      </c>
      <c r="D298" s="27"/>
      <c r="E298" s="28"/>
      <c r="F298" s="28"/>
      <c r="G298" s="33"/>
      <c r="H298" s="27"/>
      <c r="I298" s="28"/>
      <c r="J298" s="28"/>
      <c r="K298" s="27"/>
      <c r="L298" s="27"/>
      <c r="M298" s="28"/>
      <c r="N298" s="28"/>
      <c r="O298" s="27"/>
      <c r="P298" s="27"/>
      <c r="Q298" s="28"/>
      <c r="R298" s="28"/>
      <c r="S298" s="27"/>
      <c r="T298" s="27"/>
      <c r="U298" s="28"/>
      <c r="V298" s="28"/>
      <c r="W298" s="37"/>
    </row>
    <row r="299" spans="1:23" ht="13" customHeight="1" x14ac:dyDescent="0.3">
      <c r="A299" s="13" t="s">
        <v>0</v>
      </c>
      <c r="B299" s="11" t="s">
        <v>526</v>
      </c>
      <c r="D299" s="27"/>
      <c r="E299" s="28"/>
      <c r="F299" s="28"/>
      <c r="G299" s="33"/>
      <c r="H299" s="27"/>
      <c r="I299" s="28"/>
      <c r="J299" s="28"/>
      <c r="K299" s="27"/>
      <c r="L299" s="27"/>
      <c r="M299" s="28"/>
      <c r="N299" s="28"/>
      <c r="O299" s="27"/>
      <c r="P299" s="27"/>
      <c r="Q299" s="28"/>
      <c r="R299" s="28"/>
      <c r="S299" s="27"/>
      <c r="T299" s="27"/>
      <c r="U299" s="28"/>
      <c r="V299" s="28"/>
      <c r="W299" s="37"/>
    </row>
    <row r="300" spans="1:23" ht="13" customHeight="1" x14ac:dyDescent="0.3">
      <c r="A300" s="14" t="s">
        <v>14</v>
      </c>
      <c r="B300" s="15" t="s">
        <v>527</v>
      </c>
      <c r="C300" s="16" t="s">
        <v>528</v>
      </c>
      <c r="D300" s="23">
        <v>6885578760</v>
      </c>
      <c r="E300" s="24">
        <v>6900921586</v>
      </c>
      <c r="F300" s="24">
        <v>4908981</v>
      </c>
      <c r="G300" s="31">
        <f t="shared" ref="G300:G337" si="60">IF(($E300     =0),0,($F300     /$E300     ))</f>
        <v>7.1135151136319553E-4</v>
      </c>
      <c r="H300" s="23">
        <v>1537178</v>
      </c>
      <c r="I300" s="24">
        <v>-586269</v>
      </c>
      <c r="J300" s="24">
        <v>937207</v>
      </c>
      <c r="K300" s="23">
        <v>1888116</v>
      </c>
      <c r="L300" s="23">
        <v>-2302675</v>
      </c>
      <c r="M300" s="24">
        <v>-2108471</v>
      </c>
      <c r="N300" s="24">
        <v>-2669480</v>
      </c>
      <c r="O300" s="23">
        <v>-7080626</v>
      </c>
      <c r="P300" s="23">
        <v>-2029303</v>
      </c>
      <c r="Q300" s="24">
        <v>1125590</v>
      </c>
      <c r="R300" s="24">
        <v>2906784</v>
      </c>
      <c r="S300" s="23">
        <v>2003071</v>
      </c>
      <c r="T300" s="23">
        <v>4833843</v>
      </c>
      <c r="U300" s="24">
        <v>3879148</v>
      </c>
      <c r="V300" s="24">
        <v>-614571</v>
      </c>
      <c r="W300" s="35">
        <v>8098420</v>
      </c>
    </row>
    <row r="301" spans="1:23" ht="13" customHeight="1" x14ac:dyDescent="0.3">
      <c r="A301" s="17" t="s">
        <v>0</v>
      </c>
      <c r="B301" s="18" t="s">
        <v>19</v>
      </c>
      <c r="C301" s="19" t="s">
        <v>0</v>
      </c>
      <c r="D301" s="25">
        <f>D300</f>
        <v>6885578760</v>
      </c>
      <c r="E301" s="26">
        <f>E300</f>
        <v>6900921586</v>
      </c>
      <c r="F301" s="26">
        <f>F300</f>
        <v>4908981</v>
      </c>
      <c r="G301" s="32">
        <f t="shared" si="60"/>
        <v>7.1135151136319553E-4</v>
      </c>
      <c r="H301" s="25">
        <f t="shared" ref="H301:W301" si="61">H300</f>
        <v>1537178</v>
      </c>
      <c r="I301" s="26">
        <f t="shared" si="61"/>
        <v>-586269</v>
      </c>
      <c r="J301" s="26">
        <f t="shared" si="61"/>
        <v>937207</v>
      </c>
      <c r="K301" s="25">
        <f t="shared" si="61"/>
        <v>1888116</v>
      </c>
      <c r="L301" s="25">
        <f t="shared" si="61"/>
        <v>-2302675</v>
      </c>
      <c r="M301" s="26">
        <f t="shared" si="61"/>
        <v>-2108471</v>
      </c>
      <c r="N301" s="26">
        <f t="shared" si="61"/>
        <v>-2669480</v>
      </c>
      <c r="O301" s="25">
        <f t="shared" si="61"/>
        <v>-7080626</v>
      </c>
      <c r="P301" s="25">
        <f t="shared" si="61"/>
        <v>-2029303</v>
      </c>
      <c r="Q301" s="26">
        <f t="shared" si="61"/>
        <v>1125590</v>
      </c>
      <c r="R301" s="26">
        <f t="shared" si="61"/>
        <v>2906784</v>
      </c>
      <c r="S301" s="25">
        <f t="shared" si="61"/>
        <v>2003071</v>
      </c>
      <c r="T301" s="25">
        <f t="shared" si="61"/>
        <v>4833843</v>
      </c>
      <c r="U301" s="26">
        <f t="shared" si="61"/>
        <v>3879148</v>
      </c>
      <c r="V301" s="26">
        <f t="shared" si="61"/>
        <v>-614571</v>
      </c>
      <c r="W301" s="36">
        <f t="shared" si="61"/>
        <v>8098420</v>
      </c>
    </row>
    <row r="302" spans="1:23" ht="13" customHeight="1" x14ac:dyDescent="0.3">
      <c r="A302" s="14" t="s">
        <v>20</v>
      </c>
      <c r="B302" s="15" t="s">
        <v>529</v>
      </c>
      <c r="C302" s="16" t="s">
        <v>530</v>
      </c>
      <c r="D302" s="23">
        <v>11935596</v>
      </c>
      <c r="E302" s="24">
        <v>11196958</v>
      </c>
      <c r="F302" s="24">
        <v>7197217</v>
      </c>
      <c r="G302" s="31">
        <f t="shared" si="60"/>
        <v>0.64278324523500041</v>
      </c>
      <c r="H302" s="23">
        <v>300478</v>
      </c>
      <c r="I302" s="24">
        <v>532763</v>
      </c>
      <c r="J302" s="24">
        <v>912665</v>
      </c>
      <c r="K302" s="23">
        <v>1745906</v>
      </c>
      <c r="L302" s="23">
        <v>1008110</v>
      </c>
      <c r="M302" s="24">
        <v>514455</v>
      </c>
      <c r="N302" s="24">
        <v>296832</v>
      </c>
      <c r="O302" s="23">
        <v>1819397</v>
      </c>
      <c r="P302" s="23">
        <v>588356</v>
      </c>
      <c r="Q302" s="24">
        <v>268041</v>
      </c>
      <c r="R302" s="24">
        <v>662346</v>
      </c>
      <c r="S302" s="23">
        <v>1518743</v>
      </c>
      <c r="T302" s="23">
        <v>1061428</v>
      </c>
      <c r="U302" s="24">
        <v>357691</v>
      </c>
      <c r="V302" s="24">
        <v>694052</v>
      </c>
      <c r="W302" s="35">
        <v>2113171</v>
      </c>
    </row>
    <row r="303" spans="1:23" ht="13" customHeight="1" x14ac:dyDescent="0.3">
      <c r="A303" s="14" t="s">
        <v>20</v>
      </c>
      <c r="B303" s="15" t="s">
        <v>531</v>
      </c>
      <c r="C303" s="16" t="s">
        <v>532</v>
      </c>
      <c r="D303" s="23">
        <v>46610048</v>
      </c>
      <c r="E303" s="24">
        <v>50053643</v>
      </c>
      <c r="F303" s="24">
        <v>42675331</v>
      </c>
      <c r="G303" s="31">
        <f t="shared" si="60"/>
        <v>0.85259190824531994</v>
      </c>
      <c r="H303" s="23">
        <v>2448258</v>
      </c>
      <c r="I303" s="24">
        <v>3519211</v>
      </c>
      <c r="J303" s="24">
        <v>3261831</v>
      </c>
      <c r="K303" s="23">
        <v>9229300</v>
      </c>
      <c r="L303" s="23">
        <v>3591113</v>
      </c>
      <c r="M303" s="24">
        <v>4876152</v>
      </c>
      <c r="N303" s="24">
        <v>3508820</v>
      </c>
      <c r="O303" s="23">
        <v>11976085</v>
      </c>
      <c r="P303" s="23">
        <v>3564645</v>
      </c>
      <c r="Q303" s="24">
        <v>2935221</v>
      </c>
      <c r="R303" s="24">
        <v>3040167</v>
      </c>
      <c r="S303" s="23">
        <v>9540033</v>
      </c>
      <c r="T303" s="23">
        <v>3403664</v>
      </c>
      <c r="U303" s="24">
        <v>2993257</v>
      </c>
      <c r="V303" s="24">
        <v>5532992</v>
      </c>
      <c r="W303" s="35">
        <v>11929913</v>
      </c>
    </row>
    <row r="304" spans="1:23" ht="13" customHeight="1" x14ac:dyDescent="0.3">
      <c r="A304" s="14" t="s">
        <v>20</v>
      </c>
      <c r="B304" s="15" t="s">
        <v>533</v>
      </c>
      <c r="C304" s="16" t="s">
        <v>534</v>
      </c>
      <c r="D304" s="23">
        <v>41316820</v>
      </c>
      <c r="E304" s="24">
        <v>42517738</v>
      </c>
      <c r="F304" s="24">
        <v>34966979</v>
      </c>
      <c r="G304" s="31">
        <f t="shared" si="60"/>
        <v>0.82240920248391391</v>
      </c>
      <c r="H304" s="23">
        <v>1969640</v>
      </c>
      <c r="I304" s="24">
        <v>2288230</v>
      </c>
      <c r="J304" s="24">
        <v>2468444</v>
      </c>
      <c r="K304" s="23">
        <v>6726314</v>
      </c>
      <c r="L304" s="23">
        <v>4224900</v>
      </c>
      <c r="M304" s="24">
        <v>4052618</v>
      </c>
      <c r="N304" s="24">
        <v>2438388</v>
      </c>
      <c r="O304" s="23">
        <v>10715906</v>
      </c>
      <c r="P304" s="23">
        <v>2046671</v>
      </c>
      <c r="Q304" s="24">
        <v>2427974</v>
      </c>
      <c r="R304" s="24">
        <v>2831243</v>
      </c>
      <c r="S304" s="23">
        <v>7305888</v>
      </c>
      <c r="T304" s="23">
        <v>3188911</v>
      </c>
      <c r="U304" s="24">
        <v>3329376</v>
      </c>
      <c r="V304" s="24">
        <v>3700584</v>
      </c>
      <c r="W304" s="35">
        <v>10218871</v>
      </c>
    </row>
    <row r="305" spans="1:23" ht="13" customHeight="1" x14ac:dyDescent="0.3">
      <c r="A305" s="14" t="s">
        <v>20</v>
      </c>
      <c r="B305" s="15" t="s">
        <v>535</v>
      </c>
      <c r="C305" s="16" t="s">
        <v>536</v>
      </c>
      <c r="D305" s="23">
        <v>211587173</v>
      </c>
      <c r="E305" s="24">
        <v>214133572</v>
      </c>
      <c r="F305" s="24">
        <v>179678555</v>
      </c>
      <c r="G305" s="31">
        <f t="shared" si="60"/>
        <v>0.83909567902785465</v>
      </c>
      <c r="H305" s="23">
        <v>1317208</v>
      </c>
      <c r="I305" s="24">
        <v>23299008</v>
      </c>
      <c r="J305" s="24">
        <v>13460865</v>
      </c>
      <c r="K305" s="23">
        <v>38077081</v>
      </c>
      <c r="L305" s="23">
        <v>13530125</v>
      </c>
      <c r="M305" s="24">
        <v>14977426</v>
      </c>
      <c r="N305" s="24">
        <v>15463514</v>
      </c>
      <c r="O305" s="23">
        <v>43971065</v>
      </c>
      <c r="P305" s="23">
        <v>15281380</v>
      </c>
      <c r="Q305" s="24">
        <v>13815825</v>
      </c>
      <c r="R305" s="24">
        <v>13535999</v>
      </c>
      <c r="S305" s="23">
        <v>42633204</v>
      </c>
      <c r="T305" s="23">
        <v>14732571</v>
      </c>
      <c r="U305" s="24">
        <v>16742643</v>
      </c>
      <c r="V305" s="24">
        <v>23521991</v>
      </c>
      <c r="W305" s="35">
        <v>54997205</v>
      </c>
    </row>
    <row r="306" spans="1:23" ht="13" customHeight="1" x14ac:dyDescent="0.3">
      <c r="A306" s="14" t="s">
        <v>20</v>
      </c>
      <c r="B306" s="15" t="s">
        <v>537</v>
      </c>
      <c r="C306" s="16" t="s">
        <v>538</v>
      </c>
      <c r="D306" s="23">
        <v>88156803</v>
      </c>
      <c r="E306" s="24">
        <v>87942831</v>
      </c>
      <c r="F306" s="24">
        <v>81553763</v>
      </c>
      <c r="G306" s="31">
        <f t="shared" si="60"/>
        <v>0.92734975748051596</v>
      </c>
      <c r="H306" s="23">
        <v>2202108</v>
      </c>
      <c r="I306" s="24">
        <v>4458466</v>
      </c>
      <c r="J306" s="24">
        <v>6303181</v>
      </c>
      <c r="K306" s="23">
        <v>12963755</v>
      </c>
      <c r="L306" s="23">
        <v>6100546</v>
      </c>
      <c r="M306" s="24">
        <v>7577996</v>
      </c>
      <c r="N306" s="24">
        <v>5845403</v>
      </c>
      <c r="O306" s="23">
        <v>19523945</v>
      </c>
      <c r="P306" s="23">
        <v>4604584</v>
      </c>
      <c r="Q306" s="24">
        <v>20094140</v>
      </c>
      <c r="R306" s="24">
        <v>5444644</v>
      </c>
      <c r="S306" s="23">
        <v>30143368</v>
      </c>
      <c r="T306" s="23">
        <v>5057765</v>
      </c>
      <c r="U306" s="24">
        <v>5923096</v>
      </c>
      <c r="V306" s="24">
        <v>7941834</v>
      </c>
      <c r="W306" s="35">
        <v>18922695</v>
      </c>
    </row>
    <row r="307" spans="1:23" ht="13" customHeight="1" x14ac:dyDescent="0.3">
      <c r="A307" s="14" t="s">
        <v>35</v>
      </c>
      <c r="B307" s="15" t="s">
        <v>539</v>
      </c>
      <c r="C307" s="16" t="s">
        <v>540</v>
      </c>
      <c r="D307" s="23">
        <v>22328549</v>
      </c>
      <c r="E307" s="24">
        <v>29403163</v>
      </c>
      <c r="F307" s="24">
        <v>25411615</v>
      </c>
      <c r="G307" s="31">
        <f t="shared" si="60"/>
        <v>0.8642476661439451</v>
      </c>
      <c r="H307" s="23">
        <v>104164</v>
      </c>
      <c r="I307" s="24">
        <v>2190656</v>
      </c>
      <c r="J307" s="24">
        <v>1014277</v>
      </c>
      <c r="K307" s="23">
        <v>3309097</v>
      </c>
      <c r="L307" s="23">
        <v>1401053</v>
      </c>
      <c r="M307" s="24">
        <v>1115662</v>
      </c>
      <c r="N307" s="24">
        <v>2711888</v>
      </c>
      <c r="O307" s="23">
        <v>5228603</v>
      </c>
      <c r="P307" s="23">
        <v>1499519</v>
      </c>
      <c r="Q307" s="24">
        <v>983524</v>
      </c>
      <c r="R307" s="24">
        <v>1562263</v>
      </c>
      <c r="S307" s="23">
        <v>4045306</v>
      </c>
      <c r="T307" s="23">
        <v>2189314</v>
      </c>
      <c r="U307" s="24">
        <v>5957375</v>
      </c>
      <c r="V307" s="24">
        <v>4681920</v>
      </c>
      <c r="W307" s="35">
        <v>12828609</v>
      </c>
    </row>
    <row r="308" spans="1:23" ht="13" customHeight="1" x14ac:dyDescent="0.3">
      <c r="A308" s="17" t="s">
        <v>0</v>
      </c>
      <c r="B308" s="18" t="s">
        <v>541</v>
      </c>
      <c r="C308" s="19" t="s">
        <v>0</v>
      </c>
      <c r="D308" s="25">
        <f>SUM(D302:D307)</f>
        <v>421934989</v>
      </c>
      <c r="E308" s="26">
        <f>SUM(E302:E307)</f>
        <v>435247905</v>
      </c>
      <c r="F308" s="26">
        <f>SUM(F302:F307)</f>
        <v>371483460</v>
      </c>
      <c r="G308" s="32">
        <f t="shared" si="60"/>
        <v>0.85349855963120602</v>
      </c>
      <c r="H308" s="25">
        <f t="shared" ref="H308:W308" si="62">SUM(H302:H307)</f>
        <v>8341856</v>
      </c>
      <c r="I308" s="26">
        <f t="shared" si="62"/>
        <v>36288334</v>
      </c>
      <c r="J308" s="26">
        <f t="shared" si="62"/>
        <v>27421263</v>
      </c>
      <c r="K308" s="25">
        <f t="shared" si="62"/>
        <v>72051453</v>
      </c>
      <c r="L308" s="25">
        <f t="shared" si="62"/>
        <v>29855847</v>
      </c>
      <c r="M308" s="26">
        <f t="shared" si="62"/>
        <v>33114309</v>
      </c>
      <c r="N308" s="26">
        <f t="shared" si="62"/>
        <v>30264845</v>
      </c>
      <c r="O308" s="25">
        <f t="shared" si="62"/>
        <v>93235001</v>
      </c>
      <c r="P308" s="25">
        <f t="shared" si="62"/>
        <v>27585155</v>
      </c>
      <c r="Q308" s="26">
        <f t="shared" si="62"/>
        <v>40524725</v>
      </c>
      <c r="R308" s="26">
        <f t="shared" si="62"/>
        <v>27076662</v>
      </c>
      <c r="S308" s="25">
        <f t="shared" si="62"/>
        <v>95186542</v>
      </c>
      <c r="T308" s="25">
        <f t="shared" si="62"/>
        <v>29633653</v>
      </c>
      <c r="U308" s="26">
        <f t="shared" si="62"/>
        <v>35303438</v>
      </c>
      <c r="V308" s="26">
        <f t="shared" si="62"/>
        <v>46073373</v>
      </c>
      <c r="W308" s="36">
        <f t="shared" si="62"/>
        <v>111010464</v>
      </c>
    </row>
    <row r="309" spans="1:23" ht="13" customHeight="1" x14ac:dyDescent="0.3">
      <c r="A309" s="14" t="s">
        <v>20</v>
      </c>
      <c r="B309" s="15" t="s">
        <v>542</v>
      </c>
      <c r="C309" s="16" t="s">
        <v>543</v>
      </c>
      <c r="D309" s="23">
        <v>25777704</v>
      </c>
      <c r="E309" s="24">
        <v>25251624</v>
      </c>
      <c r="F309" s="24">
        <v>24809626</v>
      </c>
      <c r="G309" s="31">
        <f t="shared" si="60"/>
        <v>0.98249625449832456</v>
      </c>
      <c r="H309" s="23">
        <v>240042</v>
      </c>
      <c r="I309" s="24">
        <v>773392</v>
      </c>
      <c r="J309" s="24">
        <v>2385664</v>
      </c>
      <c r="K309" s="23">
        <v>3399098</v>
      </c>
      <c r="L309" s="23">
        <v>1377842</v>
      </c>
      <c r="M309" s="24">
        <v>1692565</v>
      </c>
      <c r="N309" s="24">
        <v>1208246</v>
      </c>
      <c r="O309" s="23">
        <v>4278653</v>
      </c>
      <c r="P309" s="23">
        <v>885086</v>
      </c>
      <c r="Q309" s="24">
        <v>155652</v>
      </c>
      <c r="R309" s="24">
        <v>4181732</v>
      </c>
      <c r="S309" s="23">
        <v>5222470</v>
      </c>
      <c r="T309" s="23">
        <v>3273920</v>
      </c>
      <c r="U309" s="24">
        <v>947138</v>
      </c>
      <c r="V309" s="24">
        <v>7688347</v>
      </c>
      <c r="W309" s="35">
        <v>11909405</v>
      </c>
    </row>
    <row r="310" spans="1:23" ht="13" customHeight="1" x14ac:dyDescent="0.3">
      <c r="A310" s="14" t="s">
        <v>20</v>
      </c>
      <c r="B310" s="15" t="s">
        <v>544</v>
      </c>
      <c r="C310" s="16" t="s">
        <v>545</v>
      </c>
      <c r="D310" s="23">
        <v>409607075</v>
      </c>
      <c r="E310" s="24">
        <v>417847987</v>
      </c>
      <c r="F310" s="24">
        <v>388703853</v>
      </c>
      <c r="G310" s="31">
        <f t="shared" si="60"/>
        <v>0.93025182624608405</v>
      </c>
      <c r="H310" s="23">
        <v>20476791</v>
      </c>
      <c r="I310" s="24">
        <v>22599620</v>
      </c>
      <c r="J310" s="24">
        <v>29902509</v>
      </c>
      <c r="K310" s="23">
        <v>72978920</v>
      </c>
      <c r="L310" s="23">
        <v>32556235</v>
      </c>
      <c r="M310" s="24">
        <v>46526416</v>
      </c>
      <c r="N310" s="24">
        <v>33854425</v>
      </c>
      <c r="O310" s="23">
        <v>112937076</v>
      </c>
      <c r="P310" s="23">
        <v>31763140</v>
      </c>
      <c r="Q310" s="24">
        <v>25267317</v>
      </c>
      <c r="R310" s="24">
        <v>33181566</v>
      </c>
      <c r="S310" s="23">
        <v>90212023</v>
      </c>
      <c r="T310" s="23">
        <v>28864130</v>
      </c>
      <c r="U310" s="24">
        <v>34925846</v>
      </c>
      <c r="V310" s="24">
        <v>48785858</v>
      </c>
      <c r="W310" s="35">
        <v>112575834</v>
      </c>
    </row>
    <row r="311" spans="1:23" ht="13" customHeight="1" x14ac:dyDescent="0.3">
      <c r="A311" s="14" t="s">
        <v>20</v>
      </c>
      <c r="B311" s="15" t="s">
        <v>546</v>
      </c>
      <c r="C311" s="16" t="s">
        <v>547</v>
      </c>
      <c r="D311" s="23">
        <v>150851881</v>
      </c>
      <c r="E311" s="24">
        <v>143612890</v>
      </c>
      <c r="F311" s="24">
        <v>109268337</v>
      </c>
      <c r="G311" s="31">
        <f t="shared" si="60"/>
        <v>0.76085327020436677</v>
      </c>
      <c r="H311" s="23">
        <v>1211965</v>
      </c>
      <c r="I311" s="24">
        <v>6837780</v>
      </c>
      <c r="J311" s="24">
        <v>6706857</v>
      </c>
      <c r="K311" s="23">
        <v>14756602</v>
      </c>
      <c r="L311" s="23">
        <v>6308745</v>
      </c>
      <c r="M311" s="24">
        <v>8977665</v>
      </c>
      <c r="N311" s="24">
        <v>10537221</v>
      </c>
      <c r="O311" s="23">
        <v>25823631</v>
      </c>
      <c r="P311" s="23">
        <v>8953409</v>
      </c>
      <c r="Q311" s="24">
        <v>10031777</v>
      </c>
      <c r="R311" s="24">
        <v>12028060</v>
      </c>
      <c r="S311" s="23">
        <v>31013246</v>
      </c>
      <c r="T311" s="23">
        <v>10383050</v>
      </c>
      <c r="U311" s="24">
        <v>8377827</v>
      </c>
      <c r="V311" s="24">
        <v>18913981</v>
      </c>
      <c r="W311" s="35">
        <v>37674858</v>
      </c>
    </row>
    <row r="312" spans="1:23" ht="13" customHeight="1" x14ac:dyDescent="0.3">
      <c r="A312" s="14" t="s">
        <v>20</v>
      </c>
      <c r="B312" s="15" t="s">
        <v>548</v>
      </c>
      <c r="C312" s="16" t="s">
        <v>549</v>
      </c>
      <c r="D312" s="23">
        <v>92809096</v>
      </c>
      <c r="E312" s="24">
        <v>125532580</v>
      </c>
      <c r="F312" s="24">
        <v>86830636</v>
      </c>
      <c r="G312" s="31">
        <f t="shared" si="60"/>
        <v>0.69169801178307655</v>
      </c>
      <c r="H312" s="23">
        <v>1918117</v>
      </c>
      <c r="I312" s="24">
        <v>3465008</v>
      </c>
      <c r="J312" s="24">
        <v>3610671</v>
      </c>
      <c r="K312" s="23">
        <v>8993796</v>
      </c>
      <c r="L312" s="23">
        <v>7443698</v>
      </c>
      <c r="M312" s="24">
        <v>4303193</v>
      </c>
      <c r="N312" s="24">
        <v>9452439</v>
      </c>
      <c r="O312" s="23">
        <v>21199330</v>
      </c>
      <c r="P312" s="23">
        <v>7365923</v>
      </c>
      <c r="Q312" s="24">
        <v>5829634</v>
      </c>
      <c r="R312" s="24">
        <v>8257777</v>
      </c>
      <c r="S312" s="23">
        <v>21453334</v>
      </c>
      <c r="T312" s="23">
        <v>8871173</v>
      </c>
      <c r="U312" s="24">
        <v>12051111</v>
      </c>
      <c r="V312" s="24">
        <v>14261892</v>
      </c>
      <c r="W312" s="35">
        <v>35184176</v>
      </c>
    </row>
    <row r="313" spans="1:23" ht="13" customHeight="1" x14ac:dyDescent="0.3">
      <c r="A313" s="14" t="s">
        <v>20</v>
      </c>
      <c r="B313" s="15" t="s">
        <v>550</v>
      </c>
      <c r="C313" s="16" t="s">
        <v>551</v>
      </c>
      <c r="D313" s="23">
        <v>46631410</v>
      </c>
      <c r="E313" s="24">
        <v>53526895</v>
      </c>
      <c r="F313" s="24">
        <v>50010728</v>
      </c>
      <c r="G313" s="31">
        <f t="shared" si="60"/>
        <v>0.9343102752364022</v>
      </c>
      <c r="H313" s="23">
        <v>429936</v>
      </c>
      <c r="I313" s="24">
        <v>3915201</v>
      </c>
      <c r="J313" s="24">
        <v>5935855</v>
      </c>
      <c r="K313" s="23">
        <v>10280992</v>
      </c>
      <c r="L313" s="23">
        <v>4381587</v>
      </c>
      <c r="M313" s="24">
        <v>3662267</v>
      </c>
      <c r="N313" s="24">
        <v>4917060</v>
      </c>
      <c r="O313" s="23">
        <v>12960914</v>
      </c>
      <c r="P313" s="23">
        <v>3147747</v>
      </c>
      <c r="Q313" s="24">
        <v>5819042</v>
      </c>
      <c r="R313" s="24">
        <v>2421872</v>
      </c>
      <c r="S313" s="23">
        <v>11388661</v>
      </c>
      <c r="T313" s="23">
        <v>1851057</v>
      </c>
      <c r="U313" s="24">
        <v>3295347</v>
      </c>
      <c r="V313" s="24">
        <v>10233757</v>
      </c>
      <c r="W313" s="35">
        <v>15380161</v>
      </c>
    </row>
    <row r="314" spans="1:23" ht="13" customHeight="1" x14ac:dyDescent="0.3">
      <c r="A314" s="14" t="s">
        <v>35</v>
      </c>
      <c r="B314" s="15" t="s">
        <v>552</v>
      </c>
      <c r="C314" s="16" t="s">
        <v>553</v>
      </c>
      <c r="D314" s="23">
        <v>9390459</v>
      </c>
      <c r="E314" s="24">
        <v>11272261</v>
      </c>
      <c r="F314" s="24">
        <v>9941773</v>
      </c>
      <c r="G314" s="31">
        <f t="shared" si="60"/>
        <v>0.88196795656168714</v>
      </c>
      <c r="H314" s="23">
        <v>268009</v>
      </c>
      <c r="I314" s="24">
        <v>730953</v>
      </c>
      <c r="J314" s="24">
        <v>483518</v>
      </c>
      <c r="K314" s="23">
        <v>1482480</v>
      </c>
      <c r="L314" s="23">
        <v>521722</v>
      </c>
      <c r="M314" s="24">
        <v>714382</v>
      </c>
      <c r="N314" s="24">
        <v>500838</v>
      </c>
      <c r="O314" s="23">
        <v>1736942</v>
      </c>
      <c r="P314" s="23">
        <v>434637</v>
      </c>
      <c r="Q314" s="24">
        <v>623862</v>
      </c>
      <c r="R314" s="24">
        <v>1986709</v>
      </c>
      <c r="S314" s="23">
        <v>3045208</v>
      </c>
      <c r="T314" s="23">
        <v>682489</v>
      </c>
      <c r="U314" s="24">
        <v>966843</v>
      </c>
      <c r="V314" s="24">
        <v>2027811</v>
      </c>
      <c r="W314" s="35">
        <v>3677143</v>
      </c>
    </row>
    <row r="315" spans="1:23" ht="13" customHeight="1" x14ac:dyDescent="0.3">
      <c r="A315" s="17" t="s">
        <v>0</v>
      </c>
      <c r="B315" s="18" t="s">
        <v>554</v>
      </c>
      <c r="C315" s="19" t="s">
        <v>0</v>
      </c>
      <c r="D315" s="25">
        <f>SUM(D309:D314)</f>
        <v>735067625</v>
      </c>
      <c r="E315" s="26">
        <f>SUM(E309:E314)</f>
        <v>777044237</v>
      </c>
      <c r="F315" s="26">
        <f>SUM(F309:F314)</f>
        <v>669564953</v>
      </c>
      <c r="G315" s="32">
        <f t="shared" si="60"/>
        <v>0.86168189804102491</v>
      </c>
      <c r="H315" s="25">
        <f t="shared" ref="H315:W315" si="63">SUM(H309:H314)</f>
        <v>24544860</v>
      </c>
      <c r="I315" s="26">
        <f t="shared" si="63"/>
        <v>38321954</v>
      </c>
      <c r="J315" s="26">
        <f t="shared" si="63"/>
        <v>49025074</v>
      </c>
      <c r="K315" s="25">
        <f t="shared" si="63"/>
        <v>111891888</v>
      </c>
      <c r="L315" s="25">
        <f t="shared" si="63"/>
        <v>52589829</v>
      </c>
      <c r="M315" s="26">
        <f t="shared" si="63"/>
        <v>65876488</v>
      </c>
      <c r="N315" s="26">
        <f t="shared" si="63"/>
        <v>60470229</v>
      </c>
      <c r="O315" s="25">
        <f t="shared" si="63"/>
        <v>178936546</v>
      </c>
      <c r="P315" s="25">
        <f t="shared" si="63"/>
        <v>52549942</v>
      </c>
      <c r="Q315" s="26">
        <f t="shared" si="63"/>
        <v>47727284</v>
      </c>
      <c r="R315" s="26">
        <f t="shared" si="63"/>
        <v>62057716</v>
      </c>
      <c r="S315" s="25">
        <f t="shared" si="63"/>
        <v>162334942</v>
      </c>
      <c r="T315" s="25">
        <f t="shared" si="63"/>
        <v>53925819</v>
      </c>
      <c r="U315" s="26">
        <f t="shared" si="63"/>
        <v>60564112</v>
      </c>
      <c r="V315" s="26">
        <f t="shared" si="63"/>
        <v>101911646</v>
      </c>
      <c r="W315" s="36">
        <f t="shared" si="63"/>
        <v>216401577</v>
      </c>
    </row>
    <row r="316" spans="1:23" ht="13" customHeight="1" x14ac:dyDescent="0.3">
      <c r="A316" s="14" t="s">
        <v>20</v>
      </c>
      <c r="B316" s="15" t="s">
        <v>555</v>
      </c>
      <c r="C316" s="16" t="s">
        <v>556</v>
      </c>
      <c r="D316" s="23">
        <v>149265912</v>
      </c>
      <c r="E316" s="24">
        <v>151243430</v>
      </c>
      <c r="F316" s="24">
        <v>128171456</v>
      </c>
      <c r="G316" s="31">
        <f t="shared" si="60"/>
        <v>0.84745139673174563</v>
      </c>
      <c r="H316" s="23">
        <v>7683362</v>
      </c>
      <c r="I316" s="24">
        <v>10873642</v>
      </c>
      <c r="J316" s="24">
        <v>13723065</v>
      </c>
      <c r="K316" s="23">
        <v>32280069</v>
      </c>
      <c r="L316" s="23">
        <v>12038038</v>
      </c>
      <c r="M316" s="24">
        <v>13276934</v>
      </c>
      <c r="N316" s="24">
        <v>11856305</v>
      </c>
      <c r="O316" s="23">
        <v>37171277</v>
      </c>
      <c r="P316" s="23">
        <v>13378306</v>
      </c>
      <c r="Q316" s="24">
        <v>11418809</v>
      </c>
      <c r="R316" s="24">
        <v>883965</v>
      </c>
      <c r="S316" s="23">
        <v>25681080</v>
      </c>
      <c r="T316" s="23">
        <v>11938099</v>
      </c>
      <c r="U316" s="24">
        <v>11607542</v>
      </c>
      <c r="V316" s="24">
        <v>9493389</v>
      </c>
      <c r="W316" s="35">
        <v>33039030</v>
      </c>
    </row>
    <row r="317" spans="1:23" ht="13" customHeight="1" x14ac:dyDescent="0.3">
      <c r="A317" s="14" t="s">
        <v>20</v>
      </c>
      <c r="B317" s="15" t="s">
        <v>557</v>
      </c>
      <c r="C317" s="16" t="s">
        <v>558</v>
      </c>
      <c r="D317" s="23">
        <v>318818408</v>
      </c>
      <c r="E317" s="24">
        <v>329619234</v>
      </c>
      <c r="F317" s="24">
        <v>303174641</v>
      </c>
      <c r="G317" s="31">
        <f t="shared" si="60"/>
        <v>0.91977230005940736</v>
      </c>
      <c r="H317" s="23">
        <v>13919644</v>
      </c>
      <c r="I317" s="24">
        <v>18532494</v>
      </c>
      <c r="J317" s="24">
        <v>23645056</v>
      </c>
      <c r="K317" s="23">
        <v>56097194</v>
      </c>
      <c r="L317" s="23">
        <v>30825873</v>
      </c>
      <c r="M317" s="24">
        <v>31184255</v>
      </c>
      <c r="N317" s="24">
        <v>31772136</v>
      </c>
      <c r="O317" s="23">
        <v>93782264</v>
      </c>
      <c r="P317" s="23">
        <v>23955771</v>
      </c>
      <c r="Q317" s="24">
        <v>18255208</v>
      </c>
      <c r="R317" s="24">
        <v>20438749</v>
      </c>
      <c r="S317" s="23">
        <v>62649728</v>
      </c>
      <c r="T317" s="23">
        <v>24976367</v>
      </c>
      <c r="U317" s="24">
        <v>27747550</v>
      </c>
      <c r="V317" s="24">
        <v>37921538</v>
      </c>
      <c r="W317" s="35">
        <v>90645455</v>
      </c>
    </row>
    <row r="318" spans="1:23" ht="13" customHeight="1" x14ac:dyDescent="0.3">
      <c r="A318" s="14" t="s">
        <v>20</v>
      </c>
      <c r="B318" s="15" t="s">
        <v>559</v>
      </c>
      <c r="C318" s="16" t="s">
        <v>560</v>
      </c>
      <c r="D318" s="23">
        <v>118099211</v>
      </c>
      <c r="E318" s="24">
        <v>113281378</v>
      </c>
      <c r="F318" s="24">
        <v>108899464</v>
      </c>
      <c r="G318" s="31">
        <f t="shared" si="60"/>
        <v>0.96131832012142371</v>
      </c>
      <c r="H318" s="23">
        <v>7525260</v>
      </c>
      <c r="I318" s="24">
        <v>7241139</v>
      </c>
      <c r="J318" s="24">
        <v>7191150</v>
      </c>
      <c r="K318" s="23">
        <v>21957549</v>
      </c>
      <c r="L318" s="23">
        <v>9451198</v>
      </c>
      <c r="M318" s="24">
        <v>10972607</v>
      </c>
      <c r="N318" s="24">
        <v>7589173</v>
      </c>
      <c r="O318" s="23">
        <v>28012978</v>
      </c>
      <c r="P318" s="23">
        <v>10389080</v>
      </c>
      <c r="Q318" s="24">
        <v>8225555</v>
      </c>
      <c r="R318" s="24">
        <v>11063124</v>
      </c>
      <c r="S318" s="23">
        <v>29677759</v>
      </c>
      <c r="T318" s="23">
        <v>8961556</v>
      </c>
      <c r="U318" s="24">
        <v>9143037</v>
      </c>
      <c r="V318" s="24">
        <v>11146585</v>
      </c>
      <c r="W318" s="35">
        <v>29251178</v>
      </c>
    </row>
    <row r="319" spans="1:23" ht="13" customHeight="1" x14ac:dyDescent="0.3">
      <c r="A319" s="14" t="s">
        <v>20</v>
      </c>
      <c r="B319" s="15" t="s">
        <v>561</v>
      </c>
      <c r="C319" s="16" t="s">
        <v>562</v>
      </c>
      <c r="D319" s="23">
        <v>29423490</v>
      </c>
      <c r="E319" s="24">
        <v>51128329</v>
      </c>
      <c r="F319" s="24">
        <v>23182610</v>
      </c>
      <c r="G319" s="31">
        <f t="shared" si="60"/>
        <v>0.45342005994367623</v>
      </c>
      <c r="H319" s="23">
        <v>283608</v>
      </c>
      <c r="I319" s="24">
        <v>1451439</v>
      </c>
      <c r="J319" s="24">
        <v>1497859</v>
      </c>
      <c r="K319" s="23">
        <v>3232906</v>
      </c>
      <c r="L319" s="23">
        <v>6501446</v>
      </c>
      <c r="M319" s="24">
        <v>1701718</v>
      </c>
      <c r="N319" s="24">
        <v>1913093</v>
      </c>
      <c r="O319" s="23">
        <v>10116257</v>
      </c>
      <c r="P319" s="23">
        <v>1506487</v>
      </c>
      <c r="Q319" s="24">
        <v>1366623</v>
      </c>
      <c r="R319" s="24">
        <v>2175359</v>
      </c>
      <c r="S319" s="23">
        <v>5048469</v>
      </c>
      <c r="T319" s="23">
        <v>1925583</v>
      </c>
      <c r="U319" s="24">
        <v>679561</v>
      </c>
      <c r="V319" s="24">
        <v>2179834</v>
      </c>
      <c r="W319" s="35">
        <v>4784978</v>
      </c>
    </row>
    <row r="320" spans="1:23" ht="13" customHeight="1" x14ac:dyDescent="0.3">
      <c r="A320" s="14" t="s">
        <v>35</v>
      </c>
      <c r="B320" s="15" t="s">
        <v>563</v>
      </c>
      <c r="C320" s="16" t="s">
        <v>564</v>
      </c>
      <c r="D320" s="23">
        <v>11992612</v>
      </c>
      <c r="E320" s="24">
        <v>11156007</v>
      </c>
      <c r="F320" s="24">
        <v>10136206</v>
      </c>
      <c r="G320" s="31">
        <f t="shared" si="60"/>
        <v>0.9085872749990207</v>
      </c>
      <c r="H320" s="23">
        <v>78602</v>
      </c>
      <c r="I320" s="24">
        <v>709023</v>
      </c>
      <c r="J320" s="24">
        <v>436707</v>
      </c>
      <c r="K320" s="23">
        <v>1224332</v>
      </c>
      <c r="L320" s="23">
        <v>213687</v>
      </c>
      <c r="M320" s="24">
        <v>2109961</v>
      </c>
      <c r="N320" s="24">
        <v>297597</v>
      </c>
      <c r="O320" s="23">
        <v>2621245</v>
      </c>
      <c r="P320" s="23">
        <v>1792651</v>
      </c>
      <c r="Q320" s="24">
        <v>1168919</v>
      </c>
      <c r="R320" s="24">
        <v>1480876</v>
      </c>
      <c r="S320" s="23">
        <v>4442446</v>
      </c>
      <c r="T320" s="23">
        <v>750221</v>
      </c>
      <c r="U320" s="24">
        <v>529530</v>
      </c>
      <c r="V320" s="24">
        <v>568432</v>
      </c>
      <c r="W320" s="35">
        <v>1848183</v>
      </c>
    </row>
    <row r="321" spans="1:23" ht="13" customHeight="1" x14ac:dyDescent="0.3">
      <c r="A321" s="17" t="s">
        <v>0</v>
      </c>
      <c r="B321" s="18" t="s">
        <v>565</v>
      </c>
      <c r="C321" s="19" t="s">
        <v>0</v>
      </c>
      <c r="D321" s="25">
        <f>SUM(D316:D320)</f>
        <v>627599633</v>
      </c>
      <c r="E321" s="26">
        <f>SUM(E316:E320)</f>
        <v>656428378</v>
      </c>
      <c r="F321" s="26">
        <f>SUM(F316:F320)</f>
        <v>573564377</v>
      </c>
      <c r="G321" s="32">
        <f t="shared" si="60"/>
        <v>0.87376535845011871</v>
      </c>
      <c r="H321" s="25">
        <f t="shared" ref="H321:W321" si="64">SUM(H316:H320)</f>
        <v>29490476</v>
      </c>
      <c r="I321" s="26">
        <f t="shared" si="64"/>
        <v>38807737</v>
      </c>
      <c r="J321" s="26">
        <f t="shared" si="64"/>
        <v>46493837</v>
      </c>
      <c r="K321" s="25">
        <f t="shared" si="64"/>
        <v>114792050</v>
      </c>
      <c r="L321" s="25">
        <f t="shared" si="64"/>
        <v>59030242</v>
      </c>
      <c r="M321" s="26">
        <f t="shared" si="64"/>
        <v>59245475</v>
      </c>
      <c r="N321" s="26">
        <f t="shared" si="64"/>
        <v>53428304</v>
      </c>
      <c r="O321" s="25">
        <f t="shared" si="64"/>
        <v>171704021</v>
      </c>
      <c r="P321" s="25">
        <f t="shared" si="64"/>
        <v>51022295</v>
      </c>
      <c r="Q321" s="26">
        <f t="shared" si="64"/>
        <v>40435114</v>
      </c>
      <c r="R321" s="26">
        <f t="shared" si="64"/>
        <v>36042073</v>
      </c>
      <c r="S321" s="25">
        <f t="shared" si="64"/>
        <v>127499482</v>
      </c>
      <c r="T321" s="25">
        <f t="shared" si="64"/>
        <v>48551826</v>
      </c>
      <c r="U321" s="26">
        <f t="shared" si="64"/>
        <v>49707220</v>
      </c>
      <c r="V321" s="26">
        <f t="shared" si="64"/>
        <v>61309778</v>
      </c>
      <c r="W321" s="36">
        <f t="shared" si="64"/>
        <v>159568824</v>
      </c>
    </row>
    <row r="322" spans="1:23" ht="13" customHeight="1" x14ac:dyDescent="0.3">
      <c r="A322" s="14" t="s">
        <v>20</v>
      </c>
      <c r="B322" s="15" t="s">
        <v>566</v>
      </c>
      <c r="C322" s="16" t="s">
        <v>567</v>
      </c>
      <c r="D322" s="23">
        <v>7405760</v>
      </c>
      <c r="E322" s="24">
        <v>7535760</v>
      </c>
      <c r="F322" s="24">
        <v>13522633</v>
      </c>
      <c r="G322" s="31">
        <f t="shared" si="60"/>
        <v>1.7944617397581664</v>
      </c>
      <c r="H322" s="23">
        <v>1708262</v>
      </c>
      <c r="I322" s="24">
        <v>2190459</v>
      </c>
      <c r="J322" s="24">
        <v>969435</v>
      </c>
      <c r="K322" s="23">
        <v>4868156</v>
      </c>
      <c r="L322" s="23">
        <v>1684629</v>
      </c>
      <c r="M322" s="24">
        <v>3127178</v>
      </c>
      <c r="N322" s="24">
        <v>940443</v>
      </c>
      <c r="O322" s="23">
        <v>5752250</v>
      </c>
      <c r="P322" s="23">
        <v>524448</v>
      </c>
      <c r="Q322" s="24">
        <v>381255</v>
      </c>
      <c r="R322" s="24">
        <v>322493</v>
      </c>
      <c r="S322" s="23">
        <v>1228196</v>
      </c>
      <c r="T322" s="23">
        <v>292437</v>
      </c>
      <c r="U322" s="24">
        <v>540059</v>
      </c>
      <c r="V322" s="24">
        <v>841535</v>
      </c>
      <c r="W322" s="35">
        <v>1674031</v>
      </c>
    </row>
    <row r="323" spans="1:23" ht="13" customHeight="1" x14ac:dyDescent="0.3">
      <c r="A323" s="14" t="s">
        <v>20</v>
      </c>
      <c r="B323" s="15" t="s">
        <v>568</v>
      </c>
      <c r="C323" s="16" t="s">
        <v>569</v>
      </c>
      <c r="D323" s="23">
        <v>124209209</v>
      </c>
      <c r="E323" s="24">
        <v>130784350</v>
      </c>
      <c r="F323" s="24">
        <v>124495476</v>
      </c>
      <c r="G323" s="31">
        <f t="shared" si="60"/>
        <v>0.95191417015873836</v>
      </c>
      <c r="H323" s="23">
        <v>7898967</v>
      </c>
      <c r="I323" s="24">
        <v>9611909</v>
      </c>
      <c r="J323" s="24">
        <v>10853089</v>
      </c>
      <c r="K323" s="23">
        <v>28363965</v>
      </c>
      <c r="L323" s="23">
        <v>9302880</v>
      </c>
      <c r="M323" s="24">
        <v>15737086</v>
      </c>
      <c r="N323" s="24">
        <v>11887159</v>
      </c>
      <c r="O323" s="23">
        <v>36927125</v>
      </c>
      <c r="P323" s="23">
        <v>11233562</v>
      </c>
      <c r="Q323" s="24">
        <v>8679617</v>
      </c>
      <c r="R323" s="24">
        <v>9986798</v>
      </c>
      <c r="S323" s="23">
        <v>29899977</v>
      </c>
      <c r="T323" s="23">
        <v>10470300</v>
      </c>
      <c r="U323" s="24">
        <v>9007704</v>
      </c>
      <c r="V323" s="24">
        <v>9826405</v>
      </c>
      <c r="W323" s="35">
        <v>29304409</v>
      </c>
    </row>
    <row r="324" spans="1:23" ht="13" customHeight="1" x14ac:dyDescent="0.3">
      <c r="A324" s="14" t="s">
        <v>20</v>
      </c>
      <c r="B324" s="15" t="s">
        <v>570</v>
      </c>
      <c r="C324" s="16" t="s">
        <v>571</v>
      </c>
      <c r="D324" s="23">
        <v>156818284</v>
      </c>
      <c r="E324" s="24">
        <v>163660920</v>
      </c>
      <c r="F324" s="24">
        <v>155377312</v>
      </c>
      <c r="G324" s="31">
        <f t="shared" si="60"/>
        <v>0.94938554665341002</v>
      </c>
      <c r="H324" s="23">
        <v>8282124</v>
      </c>
      <c r="I324" s="24">
        <v>11160192</v>
      </c>
      <c r="J324" s="24">
        <v>13183919</v>
      </c>
      <c r="K324" s="23">
        <v>32626235</v>
      </c>
      <c r="L324" s="23">
        <v>13343232</v>
      </c>
      <c r="M324" s="24">
        <v>13856142</v>
      </c>
      <c r="N324" s="24">
        <v>18142530</v>
      </c>
      <c r="O324" s="23">
        <v>45341904</v>
      </c>
      <c r="P324" s="23">
        <v>10589954</v>
      </c>
      <c r="Q324" s="24">
        <v>14202236</v>
      </c>
      <c r="R324" s="24">
        <v>12392261</v>
      </c>
      <c r="S324" s="23">
        <v>37184451</v>
      </c>
      <c r="T324" s="23">
        <v>16070844</v>
      </c>
      <c r="U324" s="24">
        <v>9979112</v>
      </c>
      <c r="V324" s="24">
        <v>14174766</v>
      </c>
      <c r="W324" s="35">
        <v>40224722</v>
      </c>
    </row>
    <row r="325" spans="1:23" ht="13" customHeight="1" x14ac:dyDescent="0.3">
      <c r="A325" s="14" t="s">
        <v>20</v>
      </c>
      <c r="B325" s="15" t="s">
        <v>572</v>
      </c>
      <c r="C325" s="16" t="s">
        <v>573</v>
      </c>
      <c r="D325" s="23">
        <v>243291071</v>
      </c>
      <c r="E325" s="24">
        <v>264771897</v>
      </c>
      <c r="F325" s="24">
        <v>253231222</v>
      </c>
      <c r="G325" s="31">
        <f t="shared" si="60"/>
        <v>0.95641276460696278</v>
      </c>
      <c r="H325" s="23">
        <v>16028653</v>
      </c>
      <c r="I325" s="24">
        <v>16900807</v>
      </c>
      <c r="J325" s="24">
        <v>23766278</v>
      </c>
      <c r="K325" s="23">
        <v>56695738</v>
      </c>
      <c r="L325" s="23">
        <v>22255020</v>
      </c>
      <c r="M325" s="24">
        <v>6356039</v>
      </c>
      <c r="N325" s="24">
        <v>35868228</v>
      </c>
      <c r="O325" s="23">
        <v>64479287</v>
      </c>
      <c r="P325" s="23">
        <v>302707</v>
      </c>
      <c r="Q325" s="24">
        <v>16571616</v>
      </c>
      <c r="R325" s="24">
        <v>20137330</v>
      </c>
      <c r="S325" s="23">
        <v>37011653</v>
      </c>
      <c r="T325" s="23">
        <v>17087157</v>
      </c>
      <c r="U325" s="24">
        <v>13855005</v>
      </c>
      <c r="V325" s="24">
        <v>64102382</v>
      </c>
      <c r="W325" s="35">
        <v>95044544</v>
      </c>
    </row>
    <row r="326" spans="1:23" ht="13" customHeight="1" x14ac:dyDescent="0.3">
      <c r="A326" s="14" t="s">
        <v>20</v>
      </c>
      <c r="B326" s="15" t="s">
        <v>574</v>
      </c>
      <c r="C326" s="16" t="s">
        <v>575</v>
      </c>
      <c r="D326" s="23">
        <v>32473500</v>
      </c>
      <c r="E326" s="24">
        <v>34825355</v>
      </c>
      <c r="F326" s="24">
        <v>31549549</v>
      </c>
      <c r="G326" s="31">
        <f t="shared" si="60"/>
        <v>0.90593617782216429</v>
      </c>
      <c r="H326" s="23">
        <v>1361842</v>
      </c>
      <c r="I326" s="24">
        <v>3477560</v>
      </c>
      <c r="J326" s="24">
        <v>2353125</v>
      </c>
      <c r="K326" s="23">
        <v>7192527</v>
      </c>
      <c r="L326" s="23">
        <v>2612101</v>
      </c>
      <c r="M326" s="24">
        <v>1887709</v>
      </c>
      <c r="N326" s="24">
        <v>1697514</v>
      </c>
      <c r="O326" s="23">
        <v>6197324</v>
      </c>
      <c r="P326" s="23">
        <v>1365687</v>
      </c>
      <c r="Q326" s="24">
        <v>2302334</v>
      </c>
      <c r="R326" s="24">
        <v>2685313</v>
      </c>
      <c r="S326" s="23">
        <v>6353334</v>
      </c>
      <c r="T326" s="23">
        <v>3638450</v>
      </c>
      <c r="U326" s="24">
        <v>3877024</v>
      </c>
      <c r="V326" s="24">
        <v>4290890</v>
      </c>
      <c r="W326" s="35">
        <v>11806364</v>
      </c>
    </row>
    <row r="327" spans="1:23" ht="13" customHeight="1" x14ac:dyDescent="0.3">
      <c r="A327" s="14" t="s">
        <v>20</v>
      </c>
      <c r="B327" s="15" t="s">
        <v>576</v>
      </c>
      <c r="C327" s="16" t="s">
        <v>577</v>
      </c>
      <c r="D327" s="23">
        <v>48559078</v>
      </c>
      <c r="E327" s="24">
        <v>54379226</v>
      </c>
      <c r="F327" s="24">
        <v>30701160</v>
      </c>
      <c r="G327" s="31">
        <f t="shared" si="60"/>
        <v>0.56457515596121211</v>
      </c>
      <c r="H327" s="23">
        <v>113293</v>
      </c>
      <c r="I327" s="24">
        <v>356290</v>
      </c>
      <c r="J327" s="24">
        <v>4489054</v>
      </c>
      <c r="K327" s="23">
        <v>4958637</v>
      </c>
      <c r="L327" s="23">
        <v>1957957</v>
      </c>
      <c r="M327" s="24">
        <v>1658160</v>
      </c>
      <c r="N327" s="24">
        <v>2403223</v>
      </c>
      <c r="O327" s="23">
        <v>6019340</v>
      </c>
      <c r="P327" s="23">
        <v>1501320</v>
      </c>
      <c r="Q327" s="24">
        <v>1761069</v>
      </c>
      <c r="R327" s="24">
        <v>2409312</v>
      </c>
      <c r="S327" s="23">
        <v>5671701</v>
      </c>
      <c r="T327" s="23">
        <v>1572736</v>
      </c>
      <c r="U327" s="24">
        <v>4681075</v>
      </c>
      <c r="V327" s="24">
        <v>7797671</v>
      </c>
      <c r="W327" s="35">
        <v>14051482</v>
      </c>
    </row>
    <row r="328" spans="1:23" ht="13" customHeight="1" x14ac:dyDescent="0.3">
      <c r="A328" s="14" t="s">
        <v>20</v>
      </c>
      <c r="B328" s="15" t="s">
        <v>578</v>
      </c>
      <c r="C328" s="16" t="s">
        <v>579</v>
      </c>
      <c r="D328" s="23">
        <v>38558511</v>
      </c>
      <c r="E328" s="24">
        <v>40330871</v>
      </c>
      <c r="F328" s="24">
        <v>25886197</v>
      </c>
      <c r="G328" s="31">
        <f t="shared" si="60"/>
        <v>0.64184572160616116</v>
      </c>
      <c r="H328" s="23">
        <v>4660</v>
      </c>
      <c r="I328" s="24">
        <v>893946</v>
      </c>
      <c r="J328" s="24">
        <v>624821</v>
      </c>
      <c r="K328" s="23">
        <v>1523427</v>
      </c>
      <c r="L328" s="23">
        <v>2976345</v>
      </c>
      <c r="M328" s="24">
        <v>2298816</v>
      </c>
      <c r="N328" s="24">
        <v>3187098</v>
      </c>
      <c r="O328" s="23">
        <v>8462259</v>
      </c>
      <c r="P328" s="23">
        <v>2025785</v>
      </c>
      <c r="Q328" s="24">
        <v>2188897</v>
      </c>
      <c r="R328" s="24">
        <v>2919296</v>
      </c>
      <c r="S328" s="23">
        <v>7133978</v>
      </c>
      <c r="T328" s="23">
        <v>2198473</v>
      </c>
      <c r="U328" s="24">
        <v>2147480</v>
      </c>
      <c r="V328" s="24">
        <v>4420580</v>
      </c>
      <c r="W328" s="35">
        <v>8766533</v>
      </c>
    </row>
    <row r="329" spans="1:23" ht="13" customHeight="1" x14ac:dyDescent="0.3">
      <c r="A329" s="14" t="s">
        <v>35</v>
      </c>
      <c r="B329" s="15" t="s">
        <v>580</v>
      </c>
      <c r="C329" s="16" t="s">
        <v>581</v>
      </c>
      <c r="D329" s="23">
        <v>10344570</v>
      </c>
      <c r="E329" s="24">
        <v>11368690</v>
      </c>
      <c r="F329" s="24">
        <v>10062131</v>
      </c>
      <c r="G329" s="31">
        <f t="shared" si="60"/>
        <v>0.88507391792721946</v>
      </c>
      <c r="H329" s="23">
        <v>543097</v>
      </c>
      <c r="I329" s="24">
        <v>682365</v>
      </c>
      <c r="J329" s="24">
        <v>746383</v>
      </c>
      <c r="K329" s="23">
        <v>1971845</v>
      </c>
      <c r="L329" s="23">
        <v>752841</v>
      </c>
      <c r="M329" s="24">
        <v>994283</v>
      </c>
      <c r="N329" s="24">
        <v>649469</v>
      </c>
      <c r="O329" s="23">
        <v>2396593</v>
      </c>
      <c r="P329" s="23">
        <v>1273096</v>
      </c>
      <c r="Q329" s="24">
        <v>862563</v>
      </c>
      <c r="R329" s="24">
        <v>1021005</v>
      </c>
      <c r="S329" s="23">
        <v>3156664</v>
      </c>
      <c r="T329" s="23">
        <v>686954</v>
      </c>
      <c r="U329" s="24">
        <v>721650</v>
      </c>
      <c r="V329" s="24">
        <v>1128425</v>
      </c>
      <c r="W329" s="35">
        <v>2537029</v>
      </c>
    </row>
    <row r="330" spans="1:23" ht="13" customHeight="1" x14ac:dyDescent="0.3">
      <c r="A330" s="17" t="s">
        <v>0</v>
      </c>
      <c r="B330" s="18" t="s">
        <v>582</v>
      </c>
      <c r="C330" s="19" t="s">
        <v>0</v>
      </c>
      <c r="D330" s="25">
        <f>SUM(D322:D329)</f>
        <v>661659983</v>
      </c>
      <c r="E330" s="26">
        <f>SUM(E322:E329)</f>
        <v>707657069</v>
      </c>
      <c r="F330" s="26">
        <f>SUM(F322:F329)</f>
        <v>644825680</v>
      </c>
      <c r="G330" s="32">
        <f t="shared" si="60"/>
        <v>0.91121209445588114</v>
      </c>
      <c r="H330" s="25">
        <f t="shared" ref="H330:W330" si="65">SUM(H322:H329)</f>
        <v>35940898</v>
      </c>
      <c r="I330" s="26">
        <f t="shared" si="65"/>
        <v>45273528</v>
      </c>
      <c r="J330" s="26">
        <f t="shared" si="65"/>
        <v>56986104</v>
      </c>
      <c r="K330" s="25">
        <f t="shared" si="65"/>
        <v>138200530</v>
      </c>
      <c r="L330" s="25">
        <f t="shared" si="65"/>
        <v>54885005</v>
      </c>
      <c r="M330" s="26">
        <f t="shared" si="65"/>
        <v>45915413</v>
      </c>
      <c r="N330" s="26">
        <f t="shared" si="65"/>
        <v>74775664</v>
      </c>
      <c r="O330" s="25">
        <f t="shared" si="65"/>
        <v>175576082</v>
      </c>
      <c r="P330" s="25">
        <f t="shared" si="65"/>
        <v>28816559</v>
      </c>
      <c r="Q330" s="26">
        <f t="shared" si="65"/>
        <v>46949587</v>
      </c>
      <c r="R330" s="26">
        <f t="shared" si="65"/>
        <v>51873808</v>
      </c>
      <c r="S330" s="25">
        <f t="shared" si="65"/>
        <v>127639954</v>
      </c>
      <c r="T330" s="25">
        <f t="shared" si="65"/>
        <v>52017351</v>
      </c>
      <c r="U330" s="26">
        <f t="shared" si="65"/>
        <v>44809109</v>
      </c>
      <c r="V330" s="26">
        <f t="shared" si="65"/>
        <v>106582654</v>
      </c>
      <c r="W330" s="36">
        <f t="shared" si="65"/>
        <v>203409114</v>
      </c>
    </row>
    <row r="331" spans="1:23" ht="13" customHeight="1" x14ac:dyDescent="0.3">
      <c r="A331" s="14" t="s">
        <v>20</v>
      </c>
      <c r="B331" s="15" t="s">
        <v>583</v>
      </c>
      <c r="C331" s="16" t="s">
        <v>584</v>
      </c>
      <c r="D331" s="23">
        <v>2403850</v>
      </c>
      <c r="E331" s="24">
        <v>2686360</v>
      </c>
      <c r="F331" s="24">
        <v>975262</v>
      </c>
      <c r="G331" s="31">
        <f t="shared" si="60"/>
        <v>0.36304218347503686</v>
      </c>
      <c r="H331" s="23">
        <v>83294</v>
      </c>
      <c r="I331" s="24">
        <v>89561</v>
      </c>
      <c r="J331" s="24">
        <v>59075</v>
      </c>
      <c r="K331" s="23">
        <v>231930</v>
      </c>
      <c r="L331" s="23">
        <v>262622</v>
      </c>
      <c r="M331" s="24">
        <v>15450</v>
      </c>
      <c r="N331" s="24">
        <v>102845</v>
      </c>
      <c r="O331" s="23">
        <v>380917</v>
      </c>
      <c r="P331" s="23">
        <v>18367</v>
      </c>
      <c r="Q331" s="24">
        <v>0</v>
      </c>
      <c r="R331" s="24">
        <v>80142</v>
      </c>
      <c r="S331" s="23">
        <v>98509</v>
      </c>
      <c r="T331" s="23">
        <v>92804</v>
      </c>
      <c r="U331" s="24">
        <v>7321</v>
      </c>
      <c r="V331" s="24">
        <v>163781</v>
      </c>
      <c r="W331" s="35">
        <v>263906</v>
      </c>
    </row>
    <row r="332" spans="1:23" ht="13" customHeight="1" x14ac:dyDescent="0.3">
      <c r="A332" s="14" t="s">
        <v>20</v>
      </c>
      <c r="B332" s="15" t="s">
        <v>585</v>
      </c>
      <c r="C332" s="16" t="s">
        <v>586</v>
      </c>
      <c r="D332" s="23">
        <v>28235848</v>
      </c>
      <c r="E332" s="24">
        <v>30447463</v>
      </c>
      <c r="F332" s="24">
        <v>19949384</v>
      </c>
      <c r="G332" s="31">
        <f t="shared" si="60"/>
        <v>0.65520677371379021</v>
      </c>
      <c r="H332" s="23">
        <v>1898815</v>
      </c>
      <c r="I332" s="24">
        <v>0</v>
      </c>
      <c r="J332" s="24">
        <v>2011419</v>
      </c>
      <c r="K332" s="23">
        <v>3910234</v>
      </c>
      <c r="L332" s="23">
        <v>1807004</v>
      </c>
      <c r="M332" s="24">
        <v>1817755</v>
      </c>
      <c r="N332" s="24">
        <v>2310801</v>
      </c>
      <c r="O332" s="23">
        <v>5935560</v>
      </c>
      <c r="P332" s="23">
        <v>1966097</v>
      </c>
      <c r="Q332" s="24">
        <v>2066141</v>
      </c>
      <c r="R332" s="24">
        <v>2188917</v>
      </c>
      <c r="S332" s="23">
        <v>6221155</v>
      </c>
      <c r="T332" s="23">
        <v>2206657</v>
      </c>
      <c r="U332" s="24">
        <v>2038572</v>
      </c>
      <c r="V332" s="24">
        <v>-362794</v>
      </c>
      <c r="W332" s="35">
        <v>3882435</v>
      </c>
    </row>
    <row r="333" spans="1:23" ht="13" customHeight="1" x14ac:dyDescent="0.3">
      <c r="A333" s="14" t="s">
        <v>20</v>
      </c>
      <c r="B333" s="15" t="s">
        <v>587</v>
      </c>
      <c r="C333" s="16" t="s">
        <v>588</v>
      </c>
      <c r="D333" s="23">
        <v>7637548</v>
      </c>
      <c r="E333" s="24">
        <v>7760707</v>
      </c>
      <c r="F333" s="24">
        <v>4610941</v>
      </c>
      <c r="G333" s="31">
        <f t="shared" si="60"/>
        <v>0.59413929684499101</v>
      </c>
      <c r="H333" s="23">
        <v>141012</v>
      </c>
      <c r="I333" s="24">
        <v>320697</v>
      </c>
      <c r="J333" s="24">
        <v>303860</v>
      </c>
      <c r="K333" s="23">
        <v>765569</v>
      </c>
      <c r="L333" s="23">
        <v>506395</v>
      </c>
      <c r="M333" s="24">
        <v>746776</v>
      </c>
      <c r="N333" s="24">
        <v>749027</v>
      </c>
      <c r="O333" s="23">
        <v>2002198</v>
      </c>
      <c r="P333" s="23">
        <v>212823</v>
      </c>
      <c r="Q333" s="24">
        <v>510746</v>
      </c>
      <c r="R333" s="24">
        <v>144370</v>
      </c>
      <c r="S333" s="23">
        <v>867939</v>
      </c>
      <c r="T333" s="23">
        <v>482850</v>
      </c>
      <c r="U333" s="24">
        <v>190350</v>
      </c>
      <c r="V333" s="24">
        <v>302035</v>
      </c>
      <c r="W333" s="35">
        <v>975235</v>
      </c>
    </row>
    <row r="334" spans="1:23" ht="13" customHeight="1" x14ac:dyDescent="0.3">
      <c r="A334" s="14" t="s">
        <v>35</v>
      </c>
      <c r="B334" s="15" t="s">
        <v>589</v>
      </c>
      <c r="C334" s="16" t="s">
        <v>590</v>
      </c>
      <c r="D334" s="23">
        <v>5388478</v>
      </c>
      <c r="E334" s="24">
        <v>7944583</v>
      </c>
      <c r="F334" s="24">
        <v>2370167</v>
      </c>
      <c r="G334" s="31">
        <f t="shared" si="60"/>
        <v>0.29833749612786475</v>
      </c>
      <c r="H334" s="23">
        <v>68970</v>
      </c>
      <c r="I334" s="24">
        <v>244683</v>
      </c>
      <c r="J334" s="24">
        <v>421645</v>
      </c>
      <c r="K334" s="23">
        <v>735298</v>
      </c>
      <c r="L334" s="23">
        <v>451832</v>
      </c>
      <c r="M334" s="24">
        <v>194232</v>
      </c>
      <c r="N334" s="24">
        <v>244472</v>
      </c>
      <c r="O334" s="23">
        <v>890536</v>
      </c>
      <c r="P334" s="23">
        <v>198482</v>
      </c>
      <c r="Q334" s="24">
        <v>178221</v>
      </c>
      <c r="R334" s="24">
        <v>313306</v>
      </c>
      <c r="S334" s="23">
        <v>690009</v>
      </c>
      <c r="T334" s="23">
        <v>26053</v>
      </c>
      <c r="U334" s="24">
        <v>7154</v>
      </c>
      <c r="V334" s="24">
        <v>21117</v>
      </c>
      <c r="W334" s="35">
        <v>54324</v>
      </c>
    </row>
    <row r="335" spans="1:23" ht="13" customHeight="1" x14ac:dyDescent="0.3">
      <c r="A335" s="17" t="s">
        <v>0</v>
      </c>
      <c r="B335" s="18" t="s">
        <v>591</v>
      </c>
      <c r="C335" s="19" t="s">
        <v>0</v>
      </c>
      <c r="D335" s="25">
        <f>SUM(D331:D334)</f>
        <v>43665724</v>
      </c>
      <c r="E335" s="26">
        <f>SUM(E331:E334)</f>
        <v>48839113</v>
      </c>
      <c r="F335" s="26">
        <f>SUM(F331:F334)</f>
        <v>27905754</v>
      </c>
      <c r="G335" s="32">
        <f t="shared" si="60"/>
        <v>0.57138126157205194</v>
      </c>
      <c r="H335" s="25">
        <f t="shared" ref="H335:W335" si="66">SUM(H331:H334)</f>
        <v>2192091</v>
      </c>
      <c r="I335" s="26">
        <f t="shared" si="66"/>
        <v>654941</v>
      </c>
      <c r="J335" s="26">
        <f t="shared" si="66"/>
        <v>2795999</v>
      </c>
      <c r="K335" s="25">
        <f t="shared" si="66"/>
        <v>5643031</v>
      </c>
      <c r="L335" s="25">
        <f t="shared" si="66"/>
        <v>3027853</v>
      </c>
      <c r="M335" s="26">
        <f t="shared" si="66"/>
        <v>2774213</v>
      </c>
      <c r="N335" s="26">
        <f t="shared" si="66"/>
        <v>3407145</v>
      </c>
      <c r="O335" s="25">
        <f t="shared" si="66"/>
        <v>9209211</v>
      </c>
      <c r="P335" s="25">
        <f t="shared" si="66"/>
        <v>2395769</v>
      </c>
      <c r="Q335" s="26">
        <f t="shared" si="66"/>
        <v>2755108</v>
      </c>
      <c r="R335" s="26">
        <f t="shared" si="66"/>
        <v>2726735</v>
      </c>
      <c r="S335" s="25">
        <f t="shared" si="66"/>
        <v>7877612</v>
      </c>
      <c r="T335" s="25">
        <f t="shared" si="66"/>
        <v>2808364</v>
      </c>
      <c r="U335" s="26">
        <f t="shared" si="66"/>
        <v>2243397</v>
      </c>
      <c r="V335" s="26">
        <f t="shared" si="66"/>
        <v>124139</v>
      </c>
      <c r="W335" s="36">
        <f t="shared" si="66"/>
        <v>5175900</v>
      </c>
    </row>
    <row r="336" spans="1:23" ht="13" customHeight="1" x14ac:dyDescent="0.3">
      <c r="A336" s="17" t="s">
        <v>0</v>
      </c>
      <c r="B336" s="18" t="s">
        <v>592</v>
      </c>
      <c r="C336" s="19" t="s">
        <v>0</v>
      </c>
      <c r="D336" s="25">
        <f>SUM(D300,D302:D307,D309:D314,D316:D320,D322:D329,D331:D334)</f>
        <v>9375506714</v>
      </c>
      <c r="E336" s="26">
        <f>SUM(E300,E302:E307,E309:E314,E316:E320,E322:E329,E331:E334)</f>
        <v>9526138288</v>
      </c>
      <c r="F336" s="26">
        <f>SUM(F300,F302:F307,F309:F314,F316:F320,F322:F329,F331:F334)</f>
        <v>2292253205</v>
      </c>
      <c r="G336" s="32">
        <f t="shared" si="60"/>
        <v>0.24062774817026675</v>
      </c>
      <c r="H336" s="25">
        <f t="shared" ref="H336:W336" si="67">SUM(H300,H302:H307,H309:H314,H316:H320,H322:H329,H331:H334)</f>
        <v>102047359</v>
      </c>
      <c r="I336" s="26">
        <f t="shared" si="67"/>
        <v>158760225</v>
      </c>
      <c r="J336" s="26">
        <f t="shared" si="67"/>
        <v>183659484</v>
      </c>
      <c r="K336" s="25">
        <f t="shared" si="67"/>
        <v>444467068</v>
      </c>
      <c r="L336" s="25">
        <f t="shared" si="67"/>
        <v>197086101</v>
      </c>
      <c r="M336" s="26">
        <f t="shared" si="67"/>
        <v>204817427</v>
      </c>
      <c r="N336" s="26">
        <f t="shared" si="67"/>
        <v>219676707</v>
      </c>
      <c r="O336" s="25">
        <f t="shared" si="67"/>
        <v>621580235</v>
      </c>
      <c r="P336" s="25">
        <f t="shared" si="67"/>
        <v>160340417</v>
      </c>
      <c r="Q336" s="26">
        <f t="shared" si="67"/>
        <v>179517408</v>
      </c>
      <c r="R336" s="26">
        <f t="shared" si="67"/>
        <v>182683778</v>
      </c>
      <c r="S336" s="25">
        <f t="shared" si="67"/>
        <v>522541603</v>
      </c>
      <c r="T336" s="25">
        <f t="shared" si="67"/>
        <v>191770856</v>
      </c>
      <c r="U336" s="26">
        <f t="shared" si="67"/>
        <v>196506424</v>
      </c>
      <c r="V336" s="26">
        <f t="shared" si="67"/>
        <v>315387019</v>
      </c>
      <c r="W336" s="36">
        <f t="shared" si="67"/>
        <v>703664299</v>
      </c>
    </row>
    <row r="337" spans="1:23" ht="13" customHeight="1" x14ac:dyDescent="0.3">
      <c r="A337" s="20" t="s">
        <v>0</v>
      </c>
      <c r="B337" s="21" t="s">
        <v>593</v>
      </c>
      <c r="C337" s="22" t="s">
        <v>0</v>
      </c>
      <c r="D337" s="29">
        <f>SUM(D6:D7,D9:D16,D18:D24,D26:D32,D34:D37,D39:D44,D46:D50,D55,D57:D60,D62:D67,D69:D75,D77:D81,D86:D88,D90:D93,D95:D98,D103,D105:D109,D111:D118,D120:D123,D125:D129,D131:D134,D136:D141,D143:D147,D149:D154,D156:D160,D162:D166,D171:D176,D178:D182,D184:D188,D190:D195,D197:D201,D206:D213,D215:D221,D223:D227,D232:D237,D239:D244,D246:D251,D253:D256,D261:D264,D266:D272,D274:D282,D284:D289,D291:D295,D300,D302:D307,D309:D314,D316:D320,D322:D329,D331:D334)</f>
        <v>38282668490</v>
      </c>
      <c r="E337" s="30">
        <f>SUM(E6:E7,E9:E16,E18:E24,E26:E32,E34:E37,E39:E44,E46:E50,E55,E57:E60,E62:E67,E69:E75,E77:E81,E86:E88,E90:E93,E95:E98,E103,E105:E109,E111:E118,E120:E123,E125:E129,E131:E134,E136:E141,E143:E147,E149:E154,E156:E160,E162:E166,E171:E176,E178:E182,E184:E188,E190:E195,E197:E201,E206:E213,E215:E221,E223:E227,E232:E237,E239:E244,E246:E251,E253:E256,E261:E264,E266:E272,E274:E282,E284:E289,E291:E295,E300,E302:E307,E309:E314,E316:E320,E322:E329,E331:E334)</f>
        <v>40903212717</v>
      </c>
      <c r="F337" s="30">
        <f>SUM(F6:F7,F9:F16,F18:F24,F26:F32,F34:F37,F39:F44,F46:F50,F55,F57:F60,F62:F67,F69:F75,F77:F81,F86:F88,F90:F93,F95:F98,F103,F105:F109,F111:F118,F120:F123,F125:F129,F131:F134,F136:F141,F143:F147,F149:F154,F156:F160,F162:F166,F171:F176,F178:F182,F184:F188,F190:F195,F197:F201,F206:F213,F215:F221,F223:F227,F232:F237,F239:F244,F246:F251,F253:F256,F261:F264,F266:F272,F274:F282,F284:F289,F291:F295,F300,F302:F307,F309:F314,F316:F320,F322:F329,F331:F334)</f>
        <v>26946069607</v>
      </c>
      <c r="G337" s="34">
        <f t="shared" si="60"/>
        <v>0.65877636051313893</v>
      </c>
      <c r="H337" s="29">
        <f t="shared" ref="H337:W337" si="68">SUM(H6:H7,H9:H16,H18:H24,H26:H32,H34:H37,H39:H44,H46:H50,H55,H57:H60,H62:H67,H69:H75,H77:H81,H86:H88,H90:H93,H95:H98,H103,H105:H109,H111:H118,H120:H123,H125:H129,H131:H134,H136:H141,H143:H147,H149:H154,H156:H160,H162:H166,H171:H176,H178:H182,H184:H188,H190:H195,H197:H201,H206:H213,H215:H221,H223:H227,H232:H237,H239:H244,H246:H251,H253:H256,H261:H264,H266:H272,H274:H282,H284:H289,H291:H295,H300,H302:H307,H309:H314,H316:H320,H322:H329,H331:H334)</f>
        <v>1185941305</v>
      </c>
      <c r="I337" s="30">
        <f t="shared" si="68"/>
        <v>1739082935</v>
      </c>
      <c r="J337" s="30">
        <f t="shared" si="68"/>
        <v>2293148199</v>
      </c>
      <c r="K337" s="29">
        <f t="shared" si="68"/>
        <v>5218172439</v>
      </c>
      <c r="L337" s="29">
        <f t="shared" si="68"/>
        <v>2482461754</v>
      </c>
      <c r="M337" s="30">
        <f t="shared" si="68"/>
        <v>2146103857</v>
      </c>
      <c r="N337" s="30">
        <f t="shared" si="68"/>
        <v>2812204803</v>
      </c>
      <c r="O337" s="29">
        <f t="shared" si="68"/>
        <v>7440770414</v>
      </c>
      <c r="P337" s="29">
        <f t="shared" si="68"/>
        <v>1780000549</v>
      </c>
      <c r="Q337" s="30">
        <f t="shared" si="68"/>
        <v>1272356120</v>
      </c>
      <c r="R337" s="30">
        <f t="shared" si="68"/>
        <v>2367132223</v>
      </c>
      <c r="S337" s="29">
        <f t="shared" si="68"/>
        <v>5419488892</v>
      </c>
      <c r="T337" s="29">
        <f t="shared" si="68"/>
        <v>2910827011</v>
      </c>
      <c r="U337" s="30">
        <f t="shared" si="68"/>
        <v>2263393382</v>
      </c>
      <c r="V337" s="30">
        <f t="shared" si="68"/>
        <v>3693417469</v>
      </c>
      <c r="W337" s="38">
        <f t="shared" si="68"/>
        <v>8867637862</v>
      </c>
    </row>
    <row r="338" spans="1:23" ht="13" customHeight="1" x14ac:dyDescent="0.25">
      <c r="B338" s="1"/>
      <c r="D338" s="28"/>
      <c r="E338" s="28"/>
      <c r="F338" s="28"/>
      <c r="G338" s="33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</row>
    <row r="339" spans="1:23" ht="13" customHeight="1" x14ac:dyDescent="0.25">
      <c r="B339" s="1"/>
      <c r="D339" s="28"/>
      <c r="E339" s="28"/>
      <c r="F339" s="28"/>
      <c r="G339" s="33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</row>
    <row r="340" spans="1:23" ht="13" customHeight="1" x14ac:dyDescent="0.25">
      <c r="B340" s="1"/>
      <c r="D340" s="28"/>
      <c r="E340" s="28"/>
      <c r="F340" s="28"/>
      <c r="G340" s="33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</row>
    <row r="341" spans="1:23" ht="13" customHeight="1" x14ac:dyDescent="0.25">
      <c r="B341" s="1"/>
      <c r="D341" s="28"/>
      <c r="E341" s="28"/>
      <c r="F341" s="28"/>
      <c r="G341" s="33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</row>
    <row r="342" spans="1:23" ht="13" customHeight="1" x14ac:dyDescent="0.25">
      <c r="B342" s="1"/>
      <c r="D342" s="28"/>
      <c r="E342" s="28"/>
      <c r="F342" s="28"/>
      <c r="G342" s="33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</row>
    <row r="343" spans="1:23" ht="13" customHeight="1" x14ac:dyDescent="0.25">
      <c r="B343" s="1"/>
      <c r="D343" s="28"/>
      <c r="E343" s="28"/>
      <c r="F343" s="28"/>
      <c r="G343" s="33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</row>
    <row r="344" spans="1:23" ht="13" customHeight="1" x14ac:dyDescent="0.25">
      <c r="B344" s="1"/>
      <c r="D344" s="28"/>
      <c r="E344" s="28"/>
      <c r="F344" s="28"/>
      <c r="G344" s="33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</row>
    <row r="345" spans="1:23" ht="13" customHeight="1" x14ac:dyDescent="0.25">
      <c r="B345" s="1"/>
      <c r="D345" s="28"/>
      <c r="E345" s="28"/>
      <c r="F345" s="28"/>
      <c r="G345" s="33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</row>
    <row r="346" spans="1:23" ht="13" customHeight="1" x14ac:dyDescent="0.25">
      <c r="B346" s="1"/>
      <c r="D346" s="28"/>
      <c r="E346" s="28"/>
      <c r="F346" s="28"/>
      <c r="G346" s="33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</row>
    <row r="347" spans="1:23" ht="13" customHeight="1" x14ac:dyDescent="0.25">
      <c r="B347" s="1"/>
      <c r="D347" s="28"/>
      <c r="E347" s="28"/>
      <c r="F347" s="28"/>
      <c r="G347" s="33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</row>
    <row r="348" spans="1:23" ht="13" customHeight="1" x14ac:dyDescent="0.25">
      <c r="B348" s="1"/>
      <c r="D348" s="28"/>
      <c r="E348" s="28"/>
      <c r="F348" s="28"/>
      <c r="G348" s="33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</row>
    <row r="349" spans="1:23" ht="13" customHeight="1" x14ac:dyDescent="0.25">
      <c r="B349" s="1"/>
      <c r="D349" s="28"/>
      <c r="E349" s="28"/>
      <c r="F349" s="28"/>
      <c r="G349" s="33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</row>
    <row r="350" spans="1:23" ht="13" customHeight="1" x14ac:dyDescent="0.25">
      <c r="B350" s="1"/>
      <c r="D350" s="28"/>
      <c r="E350" s="28"/>
      <c r="F350" s="28"/>
      <c r="G350" s="33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</row>
    <row r="351" spans="1:23" ht="13" customHeight="1" x14ac:dyDescent="0.25">
      <c r="B351" s="1"/>
      <c r="D351" s="28"/>
      <c r="E351" s="28"/>
      <c r="F351" s="28"/>
      <c r="G351" s="33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</row>
    <row r="352" spans="1:23" ht="13" customHeight="1" x14ac:dyDescent="0.25">
      <c r="B352" s="1"/>
      <c r="D352" s="28"/>
      <c r="E352" s="28"/>
      <c r="F352" s="28"/>
      <c r="G352" s="33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</row>
    <row r="353" spans="2:23" ht="13" customHeight="1" x14ac:dyDescent="0.25">
      <c r="B353" s="1"/>
      <c r="D353" s="28"/>
      <c r="E353" s="28"/>
      <c r="F353" s="28"/>
      <c r="G353" s="33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</row>
    <row r="354" spans="2:23" ht="13" customHeight="1" x14ac:dyDescent="0.25">
      <c r="B354" s="1"/>
      <c r="D354" s="28"/>
      <c r="E354" s="28"/>
      <c r="F354" s="28"/>
      <c r="G354" s="33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</row>
    <row r="355" spans="2:23" ht="13" customHeight="1" x14ac:dyDescent="0.25">
      <c r="B355" s="1"/>
      <c r="D355" s="28"/>
      <c r="E355" s="28"/>
      <c r="F355" s="28"/>
      <c r="G355" s="33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</row>
    <row r="356" spans="2:23" ht="13" customHeight="1" x14ac:dyDescent="0.25">
      <c r="B356" s="1"/>
      <c r="D356" s="28"/>
      <c r="E356" s="28"/>
      <c r="F356" s="28"/>
      <c r="G356" s="33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</row>
    <row r="357" spans="2:23" ht="13" customHeight="1" x14ac:dyDescent="0.25">
      <c r="B357" s="1"/>
      <c r="D357" s="28"/>
      <c r="E357" s="28"/>
      <c r="F357" s="28"/>
      <c r="G357" s="33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</row>
    <row r="358" spans="2:23" ht="13" customHeight="1" x14ac:dyDescent="0.25">
      <c r="B358" s="1"/>
      <c r="D358" s="28"/>
      <c r="E358" s="28"/>
      <c r="F358" s="28"/>
      <c r="G358" s="33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</row>
    <row r="359" spans="2:23" ht="13" customHeight="1" x14ac:dyDescent="0.25">
      <c r="B359" s="1"/>
    </row>
    <row r="360" spans="2:23" ht="13" customHeight="1" x14ac:dyDescent="0.25">
      <c r="B360" s="1"/>
    </row>
  </sheetData>
  <mergeCells count="2">
    <mergeCell ref="B1:W1"/>
    <mergeCell ref="B2:W2"/>
  </mergeCells>
  <printOptions horizontalCentered="1"/>
  <pageMargins left="0.05" right="0.05" top="0.59055118110236204" bottom="0.59055118110236204" header="0.31496062992126" footer="0.31496062992126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7A28FF-5177-4DE3-A104-9CECAB0CD8F2}"/>
</file>

<file path=customXml/itemProps2.xml><?xml version="1.0" encoding="utf-8"?>
<ds:datastoreItem xmlns:ds="http://schemas.openxmlformats.org/officeDocument/2006/customXml" ds:itemID="{3730ED6C-2FC4-4F1A-B27B-FC47969DEB89}"/>
</file>

<file path=customXml/itemProps3.xml><?xml version="1.0" encoding="utf-8"?>
<ds:datastoreItem xmlns:ds="http://schemas.openxmlformats.org/officeDocument/2006/customXml" ds:itemID="{9D43E9C8-728D-423C-A82F-3E1B60373D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R&amp;M</vt:lpstr>
      <vt:lpstr>'R&amp;M'!Print_Area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2026-08-06T14:01:06Z</dcterms:created>
  <dcterms:modified xsi:type="dcterms:W3CDTF">2026-08-06T14:03:27Z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